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705" windowWidth="27555" windowHeight="13245" tabRatio="90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J51" i="15" l="1"/>
  <c r="J52" i="15" s="1"/>
  <c r="J39" i="15"/>
  <c r="J47" i="15" s="1"/>
  <c r="J56" i="15" s="1"/>
  <c r="J35" i="15"/>
  <c r="F30" i="15"/>
  <c r="E30" i="15"/>
  <c r="F24" i="15"/>
  <c r="J24" i="15"/>
  <c r="E24" i="15"/>
  <c r="AG35" i="15" l="1"/>
  <c r="AF35" i="15"/>
  <c r="AG39" i="15"/>
  <c r="AF39" i="15"/>
  <c r="AG47" i="15"/>
  <c r="AF47" i="15"/>
  <c r="T32" i="17"/>
  <c r="J27" i="17"/>
  <c r="J32" i="17"/>
  <c r="V32" i="17" l="1"/>
  <c r="U32" i="17"/>
  <c r="X32" i="17"/>
  <c r="Q32" i="17"/>
  <c r="G32" i="17"/>
  <c r="F32" i="17"/>
  <c r="I32" i="17" s="1"/>
  <c r="E32" i="17"/>
  <c r="Y32" i="17" l="1"/>
  <c r="O32" i="17"/>
  <c r="S32" i="17" s="1"/>
  <c r="W32" i="17" s="1"/>
  <c r="V27" i="17" l="1"/>
  <c r="U27" i="17"/>
  <c r="T27" i="17"/>
  <c r="Q27" i="17"/>
  <c r="O27" i="17"/>
  <c r="S27" i="17" s="1"/>
  <c r="G27" i="17"/>
  <c r="E27" i="17"/>
  <c r="F27" i="17"/>
  <c r="I27" i="17" s="1"/>
  <c r="Y27" i="17" l="1"/>
  <c r="X27" i="17"/>
  <c r="W27" i="17"/>
  <c r="AF56" i="15"/>
  <c r="AG56" i="15"/>
  <c r="AG52" i="15"/>
  <c r="AF52" i="15"/>
  <c r="AG51" i="15"/>
  <c r="AF51" i="15"/>
  <c r="AG30" i="15"/>
  <c r="AF30" i="15"/>
  <c r="AG24" i="15"/>
  <c r="AF24"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<sst xmlns="http://schemas.openxmlformats.org/spreadsheetml/2006/main" count="1101" uniqueCount="573">
  <si>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</si>
  <si>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</si>
  <si>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</si>
  <si>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</si>
  <si>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</si>
  <si>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</si>
  <si>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</si>
  <si>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</si>
  <si>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</si>
  <si>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</si>
  <si>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</si>
  <si>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</si>
  <si>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</si>
  <si>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</si>
  <si>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</si>
  <si>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</si>
  <si>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</si>
  <si>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</si>
  <si>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</si>
  <si>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</si>
  <si>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</si>
  <si>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</si>
  <si>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</si>
  <si>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</si>
  <si>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</si>
  <si>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</si>
  <si>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</si>
  <si>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</si>
  <si>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</si>
  <si>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</si>
  <si>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</si>
  <si>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</si>
  <si>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</si>
  <si>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</si>
  <si>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</si>
  <si>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</si>
  <si>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</si>
  <si>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</si>
  <si>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</si>
  <si>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</si>
  <si>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</si>
  <si>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</si>
  <si>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</si>
  <si>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</si>
  <si>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</si>
  <si>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</si>
  <si>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</si>
  <si>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</si>
  <si>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</si>
  <si>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</si>
  <si>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</si>
  <si>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</si>
  <si>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</si>
  <si>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</si>
  <si>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</si>
  <si>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</si>
  <si>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</si>
  <si>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</si>
  <si>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</si>
  <si>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</si>
  <si>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</si>
  <si>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</si>
  <si>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</si>
  <si>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</si>
  <si>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</si>
  <si>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</si>
  <si>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</si>
  <si>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</si>
  <si>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</si>
  <si>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</si>
  <si>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</si>
  <si>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</si>
  <si>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</si>
  <si>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</si>
  <si>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</si>
  <si>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</si>
  <si>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</si>
  <si>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</si>
  <si>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</si>
  <si>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</si>
  <si>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</si>
  <si>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</si>
  <si>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</si>
  <si>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</si>
  <si>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</si>
  <si>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</si>
  <si>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</si>
  <si>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</si>
  <si>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</si>
  <si>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</si>
  <si>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</si>
  <si>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</si>
  <si>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</si>
  <si>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</si>
  <si>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</si>
  <si>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</si>
  <si>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</si>
  <si>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</si>
  <si>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</si>
  <si>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</si>
  <si>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</si>
  <si>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</si>
  <si>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</si>
  <si>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</si>
  <si>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</si>
  <si>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</si>
  <si>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</si>
  <si>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</si>
  <si>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</si>
  <si>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</si>
  <si>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</si>
  <si>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</si>
  <si>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</si>
  <si>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</si>
  <si>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</si>
  <si>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</si>
  <si>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</si>
  <si>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</si>
  <si>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</si>
  <si>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</si>
  <si>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</si>
  <si>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</si>
  <si>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</si>
  <si>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</si>
  <si>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</si>
  <si>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</si>
  <si>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</si>
  <si>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</si>
  <si>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</si>
  <si>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</si>
  <si>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</si>
  <si>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</si>
  <si>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</si>
  <si>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</si>
  <si>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</si>
  <si>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</si>
  <si>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</si>
  <si>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</si>
  <si>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</si>
  <si>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</si>
  <si>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</si>
  <si>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</si>
  <si>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</si>
  <si>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</si>
  <si>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</si>
  <si>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</si>
  <si>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</si>
  <si>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</si>
  <si>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</si>
  <si>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</si>
  <si>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</si>
  <si>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</si>
  <si>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</si>
  <si>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</si>
  <si>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</si>
  <si>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</si>
  <si>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</si>
  <si>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</si>
  <si>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</si>
  <si>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</si>
  <si>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</si>
  <si>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</si>
  <si>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</si>
  <si>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</si>
  <si>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</si>
  <si>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</si>
  <si>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</si>
  <si>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</si>
  <si>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</si>
  <si>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</si>
  <si>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</si>
  <si>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</si>
  <si>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</si>
  <si>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</si>
  <si>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</si>
  <si>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</si>
  <si>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</si>
  <si>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</si>
  <si>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</si>
  <si>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</si>
  <si>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</si>
  <si>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</si>
  <si>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</si>
  <si>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</si>
  <si>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</si>
  <si>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</si>
  <si>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</si>
  <si>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</si>
  <si>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</si>
  <si>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</si>
  <si>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</si>
  <si>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</si>
  <si>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</si>
  <si>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</si>
  <si>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</si>
  <si>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</si>
  <si>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</si>
  <si>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</si>
  <si>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</si>
  <si>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</si>
  <si>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</si>
  <si>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</si>
  <si>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</si>
  <si>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</si>
  <si>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</si>
  <si>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</si>
  <si>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</si>
  <si>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</si>
  <si>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</si>
  <si>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</si>
  <si>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</si>
  <si>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</si>
  <si>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</si>
  <si>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</si>
  <si>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</si>
  <si>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</si>
  <si>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</si>
  <si>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</si>
  <si>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</si>
  <si>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</si>
  <si>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</si>
  <si>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</si>
  <si>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</si>
  <si>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</si>
  <si>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</si>
  <si>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</si>
  <si>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</si>
  <si>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</si>
  <si>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</si>
  <si>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</si>
  <si>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</si>
  <si>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</si>
  <si>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</si>
  <si>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</si>
  <si>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</si>
  <si>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</si>
  <si>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</si>
  <si>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</si>
  <si>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</si>
  <si>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</si>
  <si>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</si>
  <si>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</si>
  <si>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</si>
  <si>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</si>
  <si>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</si>
  <si>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</si>
  <si>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</si>
  <si>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</si>
  <si>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</si>
  <si>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</si>
  <si>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</si>
  <si>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</si>
  <si>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</si>
  <si>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</si>
  <si>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</si>
  <si>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</si>
  <si>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</si>
  <si>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</si>
  <si>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</si>
  <si>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</si>
  <si>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</si>
  <si>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</si>
  <si>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</si>
  <si>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</si>
  <si>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</si>
  <si>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</si>
  <si>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</si>
  <si>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</si>
  <si>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</si>
  <si>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</si>
  <si>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</si>
  <si>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</si>
  <si>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</si>
  <si>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</si>
  <si>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</si>
  <si>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</si>
  <si>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</si>
  <si>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</si>
  <si>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</si>
  <si>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</si>
  <si>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</si>
  <si>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</si>
  <si>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</si>
  <si>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</si>
  <si>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</si>
  <si>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</si>
  <si>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</si>
  <si>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</si>
  <si>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</si>
  <si>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</si>
  <si>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</si>
  <si>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</si>
  <si>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</si>
  <si>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</si>
  <si>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</si>
  <si>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</si>
  <si>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</si>
  <si>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</si>
  <si>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</si>
  <si>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</si>
  <si>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</si>
  <si>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</si>
  <si>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</si>
  <si>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</si>
  <si>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</si>
  <si>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</si>
  <si>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</si>
  <si>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</si>
  <si>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</si>
  <si>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</si>
  <si>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</si>
  <si>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</si>
  <si>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</si>
  <si>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</si>
  <si>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</si>
  <si>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</si>
  <si>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</si>
  <si>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</si>
  <si>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</si>
  <si>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</si>
  <si>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</si>
  <si>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</si>
  <si>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</si>
  <si>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</si>
  <si>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</si>
  <si>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</si>
  <si>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</si>
  <si>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</si>
  <si>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</si>
  <si>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</si>
  <si>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</si>
  <si>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</si>
  <si>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</si>
  <si>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</si>
  <si>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</si>
  <si>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</si>
  <si>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</si>
  <si>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</si>
  <si>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</si>
  <si>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</si>
  <si>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</si>
  <si>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</si>
  <si>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</si>
  <si>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</si>
  <si>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</si>
  <si>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</si>
  <si>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</si>
  <si>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</si>
  <si>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</si>
  <si>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</si>
  <si>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</si>
  <si>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</si>
  <si>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</si>
  <si>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</si>
  <si>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</si>
  <si>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</si>
  <si>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</si>
  <si>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</si>
  <si>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</si>
  <si>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</si>
  <si>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</si>
  <si>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</si>
  <si>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</si>
  <si>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</si>
  <si>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</si>
  <si>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</si>
  <si>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</si>
  <si>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</si>
  <si>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</si>
  <si>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</si>
  <si>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</si>
  <si>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</si>
  <si>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</si>
  <si>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</si>
  <si>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</si>
  <si>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</si>
  <si>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</si>
  <si>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</si>
  <si>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</si>
  <si>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</si>
  <si>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</si>
  <si>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</si>
  <si>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</si>
  <si>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</si>
  <si>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</si>
  <si>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</si>
  <si>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</si>
  <si>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</si>
  <si>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</si>
  <si>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</si>
  <si>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</si>
  <si>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</si>
  <si>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</si>
  <si>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</si>
  <si>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</si>
  <si>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</si>
  <si>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</si>
  <si>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</si>
  <si>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</si>
  <si>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</si>
  <si>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</si>
  <si>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</si>
  <si>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</si>
  <si>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</si>
  <si>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</si>
  <si>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</si>
  <si>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</si>
  <si>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</si>
  <si>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</si>
  <si>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</si>
  <si>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</si>
  <si>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</si>
  <si>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</si>
  <si>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</si>
  <si>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</si>
  <si>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</si>
  <si>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</si>
  <si>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</si>
  <si>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</si>
  <si>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</si>
  <si>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</si>
  <si>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</si>
  <si>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</si>
  <si>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</si>
  <si>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</si>
  <si>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</si>
  <si>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</si>
  <si>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</si>
  <si>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</si>
  <si>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</si>
  <si>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</si>
  <si>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</si>
  <si>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</si>
  <si>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</si>
  <si>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</si>
  <si>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</si>
  <si>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</si>
  <si>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</si>
  <si>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</si>
  <si>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</si>
  <si>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</si>
  <si>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</si>
  <si>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</si>
  <si>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</si>
  <si>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</si>
  <si>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</si>
  <si>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</si>
  <si>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</si>
  <si>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</si>
  <si>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</si>
  <si>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</si>
  <si>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</si>
  <si>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</si>
  <si>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</si>
  <si>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</si>
  <si>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</si>
  <si>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</si>
  <si>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</si>
  <si>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</si>
  <si>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</si>
  <si>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</si>
  <si>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</si>
  <si>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</si>
  <si>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</si>
  <si>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</si>
  <si>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</si>
  <si>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</si>
  <si>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</si>
  <si>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</si>
  <si>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</si>
  <si>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</si>
  <si>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</si>
  <si>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</si>
  <si>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</si>
  <si>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</si>
  <si>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</si>
  <si>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</si>
  <si>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</si>
  <si>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</si>
  <si>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</si>
  <si>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</si>
  <si>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</si>
  <si>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</si>
  <si>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</si>
  <si>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</si>
  <si>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</si>
  <si>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</si>
  <si>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</si>
  <si>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</si>
  <si>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</si>
  <si>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</si>
  <si>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</si>
  <si>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</si>
  <si>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</si>
  <si>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</si>
  <si>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</si>
  <si>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</si>
  <si>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</si>
  <si>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</si>
  <si>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</si>
  <si>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</si>
  <si>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</si>
  <si>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</si>
  <si>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</si>
  <si>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</si>
  <si>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</si>
  <si>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</si>
  <si>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</si>
  <si>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</si>
  <si>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</si>
  <si>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</si>
  <si>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</si>
  <si>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</si>
  <si>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</si>
  <si>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</si>
  <si>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</si>
  <si>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</si>
  <si>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</si>
  <si>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филиал АО "Чукотэнерго" Эгвекинотская ГРЭС</t>
  </si>
  <si>
    <t>Городской округ Эгвекинот</t>
  </si>
  <si>
    <t>РФ, ЧАО, г. Эгвекинот</t>
  </si>
  <si>
    <t>нд</t>
  </si>
  <si>
    <t xml:space="preserve">Год ввода: 1953 
Количество цепей: 1 
Марка провода: АС-70.               
В октябре-ноябре 2016 года, в результате аномальных метеоусловий, произошел ряд аварий на электросетевых объектах филиала АО «Чукотэнерго» Эгвекинотская ГРЭС, которые привели в т.ч. к повреждению опор на участках ВЛ 110 кВ «ЭГРЭС-Иультин». При ликвидации аварии на ВЛ установлены временные металлические опоры, которые необходимо заменить на постоянные. 
На реконструируемых участках ВЛ, в целях предотвращения гололедообразования планируется монтаж провода типа Z. </t>
  </si>
  <si>
    <t>Предупреждение гололедных аварий на ВЛ.</t>
  </si>
  <si>
    <t>Предупреждение и уменьшений аварий на ВЛ.</t>
  </si>
  <si>
    <t>Приказ Министерства энергетики РФ №177 от 14.03.2016г.</t>
  </si>
  <si>
    <t>Год 2023</t>
  </si>
  <si>
    <t>ВЛ-110 кВ "ЭГРЭС-Иультин" (87-ой км)</t>
  </si>
  <si>
    <t>Пропускная способность 30 МВт</t>
  </si>
  <si>
    <t>ВЛ 110 кВ ЭГРЭС - Иультин (87-ой км)</t>
  </si>
  <si>
    <t>1-142, 208-437</t>
  </si>
  <si>
    <t>1953</t>
  </si>
  <si>
    <t>АС-70</t>
  </si>
  <si>
    <t>ВЛ</t>
  </si>
  <si>
    <t>2019</t>
  </si>
  <si>
    <t>2018</t>
  </si>
  <si>
    <t>дерево</t>
  </si>
  <si>
    <t>Акт технического освидетельствования №1ВЛ/2016 от 06.10.2016 г. филиал АО "Чукотэнерго" Эгвекинотская ГРЭС</t>
  </si>
  <si>
    <t>состояние работоспособное</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</si>
  <si>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</si>
  <si>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</si>
  <si>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</si>
  <si>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</si>
  <si>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</si>
  <si>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</si>
  <si>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</si>
  <si>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</si>
  <si>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</si>
  <si>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Описание</t>
  </si>
  <si>
    <t>ВЛ 110 кВ ЭГРЭС-Иультин с отпайкой на ПС 110 кВ 87 км ( 5 аварийных отключений)</t>
  </si>
  <si>
    <t xml:space="preserve">1. Акт расследования причин аварии №1 от 02.01.2017 г.
2. Акт расследования причин аварии №2 от 05.01.2017 г.
3. Акт расследования причин аварии №3 от 07.01.2017 г.
4. Акт расследования причин аварии №7 от 11.08.2017 г.
5. Акт расследования причин аварии №10 от 12.11.2017 г.
6. Акт расследования причин аварии №11 от 22.11.2017 г.
</t>
  </si>
  <si>
    <t>1. В результате неблагоприятных погодных условий (аномально обильные осадки в виде снега, осложнённые сильным ветром), произошёл сход лавины, который повлёк за собой повреждение верхней части стойки П – образной опоры № 147 ВЛ - 110 кВ ЭГРЭС - 87 км с последующим падением траверсы на конверт опоры и замыканием фазы «А» и «С» между собой.
2. В следствии аномально обильных снежных осадков произошло нарушение габарита проводов в пролёте временных металлических опор №№ 196-197, №№ 176-177 ВЛ 110 кВ ЭГРЭС – 87 км, что привело к нарушению изоляции проводов относительно земли через снежный покров и отключению линии.
3. В следствии аномально обильных снежных осадков в районе установки временных металлических опор произошло нарушение габарита провода фазы «В» в пролёте опор №№ 172 - 175 ВЛ 110 кВ ЭГРЭС – 87 км, что привело к нарушению изоляции данного провода относительно земли через снежный занос и отключению линии.
4. В связи с проливными дождями, размыванием грунта и местными порывами ветра в направлении к ВЛ 110 кВ ЭГРЭС-Иультин с отпайкой под углом 45° произошло опрокидывание временных металлических опор №№ 177, 178 и отключение линии.
5. Невыявленные причины
6. Вследствие неблагоприятных погодных условий, выраженных сильными порывами ветра, направленными перпендикулярно ВЛ 110 кВ ЭГРЭС – Иультин с отпайкой на 87 км, произошло сближение проводов фаз «В» и «С» в пролёте временных металлических опор №№ 194 - 196, что привело к короткому замыканию и отключению линии при срабатывании защиты.</t>
  </si>
  <si>
    <t>* В 2017 году произошло 6 аварийных отключений, приводивших к ограничению потребителей электрической энергии</t>
  </si>
  <si>
    <t>всего в год (-2), в том числе:</t>
  </si>
  <si>
    <t xml:space="preserve">1. Акт расследования причин аварии №1 от 08.01.2016 г.
2. Акт расследования причин аварии №4 от 07.10.2016 г.
3. Акт расследования причин аварии №3 от 26.10.2016 г.
4. Акт расследования причин аварии №7 от 05.12.2016 г.
</t>
  </si>
  <si>
    <t xml:space="preserve">1. В результате длительной эксплуатации и неблагоприятных погодных условий (порывы ветра более 30 м/с), произошел излом приставки (пасынков) П-обр. опоры и, как следствие, падение и разрушение опоры №15 ВЛ - 110 кВ "ЭГРЭС - 87 км".
2. В результате неблагоприятных погодных условий (паводок в результате обильных осадков в виде дождя), в связи с разливом реки Нырвакыннот повалены опоры № 92 ВЛ - 110 кВ ЭГРЭС - 87 км, № 9 ВЛ - 35 кВ ЭГРЭС - Эгвекинот, № 828, № 849 ВЛ - 110 кВ ЭГРЭС - Валунистый.
3. В результате неблагоприятных погодных условий (обильные осадки в виде дождя и снега), аномального обледенения, осложнённого сильным ветром сломаны П – образные опоры №№ 170; 171; 172;174; 175; 176; 177; 183; 184; 185; 190; 191; 192; 194; 195; 196; 197; 365; 366; анкерные опоры №№ 173; 193; нанесены повреждения П – образным опорам №№ 169; 182; 186; 187; 189; 193; 198; 364 ВЛ 110 кВ ЭГРЭС - 87 км.
4. В результате неблагоприятных погодных условий (аномальное обледенение) под действием нерасчетных нагрузок получила повреждение временная металлическая П - опора № 171 ВЛ 110 кВ ЭГРЭС-87 км.
</t>
  </si>
  <si>
    <t>* В 2016 году произошло 4 аварийных отключений, приводивших к ограничению потребителей электрической энергии</t>
  </si>
  <si>
    <t>ВЛ 110 кВ ЭГРЭС-Иультин с отпайкой на ПС 110 кВ 87 км (4 аварийных отключения)</t>
  </si>
  <si>
    <t>J_524-ЭГ-29</t>
  </si>
  <si>
    <t>"Реконструкция ВЛ-110 кВ ЭГРЭС-Иультин (87-ой км) (111 опор)"</t>
  </si>
  <si>
    <t>Год раскрытия информации: 2019 год</t>
  </si>
  <si>
    <t xml:space="preserve"> по состоянию на 01.01.2019 года</t>
  </si>
  <si>
    <t xml:space="preserve">по состоянию на 01.01.2019 года </t>
  </si>
  <si>
    <t>факт года 2018</t>
  </si>
  <si>
    <t>Год 2024</t>
  </si>
  <si>
    <t>39471 тыс. руб (без НДС)</t>
  </si>
  <si>
    <t>28338 тыс. руб (с НДС)</t>
  </si>
  <si>
    <t>Цели (указать укрупненные цели в соответствии с приложением 01_0_1)</t>
  </si>
  <si>
    <t>1.1.2.2.1 Реконструкция линий электропередачи</t>
  </si>
  <si>
    <t>Физический износ  - 100 %  (нормативный срок эксплуатации (на отдельные детали и элементы) - 10 -  30 лет, фактический - 64 года), бухгалтерский износ - 100 %. 
Индекс технического состояния - 50.
1. Акт технического освидетельствования №1ВЛ/2016 от 06.10.2016 г. Предотвращение последствий ряда аварий 2016 года. Обеспечение устойчивости ЛЭП к возможным сходам лавин, высоким ветровым гололедным нагрузкам.
2. Замечания Правительства ЧАО от 28.04.2017 №03-19/2033.  
3. Проект входит в состав программы под рефинансирование кредитного долга, утвержденной Советом директоров Общества от 31.07.2017 г № 10-17</t>
  </si>
  <si>
    <t>18.22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</si>
  <si>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</si>
  <si>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Акционерное общество "Чукотэнерго"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</si>
</sst>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0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4"/>
      <color theme="1"/>
      <name val="Calibri"/>
      <family val="2"/>
      <charset val="204"/>
      <scheme val="minor"/>
    </font>
    <font>
      <sz val="14"/>
      <name val="Calibri"/>
      <family val="2"/>
      <charset val="204"/>
      <scheme val="minor"/>
    </font>
    <font>
      <sz val="11"/>
      <color theme="1"/>
      <name val="Symbol"/>
      <family val="1"/>
      <charset val="2"/>
    </font>
    <font>
      <vertAlign val="superscript"/>
      <sz val="11"/>
      <color theme="1"/>
      <name val="Calibri"/>
      <family val="2"/>
      <charset val="204"/>
      <scheme val="minor"/>
    </font>
    <font>
      <sz val="11"/>
      <color theme="1"/>
      <name val="Calibri"/>
      <family val="2"/>
      <charset val="204"/>
    </font>
    <font>
      <b/>
      <sz val="16"/>
      <color theme="1"/>
      <name val="Calibri"/>
      <family val="2"/>
      <charset val="204"/>
      <scheme val="minor"/>
    </font>
    <font>
      <sz val="8"/>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0" fontId="7" fillId="0" borderId="0" xfId="1" applyFont="1"/>
    <xf numFmtId="0" fontId="65" fillId="0" borderId="1" xfId="0" applyFont="1" applyBorder="1" applyAlignment="1">
      <alignment horizontal="center" vertical="center" wrapText="1"/>
    </xf>
    <xf numFmtId="0" fontId="65" fillId="0" borderId="1" xfId="0" applyFont="1" applyFill="1" applyBorder="1" applyAlignment="1">
      <alignment horizontal="center" vertical="center" wrapText="1"/>
    </xf>
    <xf numFmtId="0" fontId="0" fillId="0" borderId="1" xfId="0" applyBorder="1" applyAlignment="1">
      <alignment horizontal="center" vertical="center" wrapText="1"/>
    </xf>
    <xf numFmtId="2" fontId="65" fillId="0" borderId="1" xfId="0" applyNumberFormat="1" applyFont="1" applyBorder="1" applyAlignment="1">
      <alignment horizontal="center" vertical="center" wrapText="1"/>
    </xf>
    <xf numFmtId="2" fontId="66" fillId="0" borderId="1" xfId="0"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11" fillId="0" borderId="1" xfId="62" applyFont="1" applyBorder="1" applyAlignment="1">
      <alignment horizontal="justify" vertical="center"/>
    </xf>
    <xf numFmtId="49" fontId="11" fillId="25" borderId="1" xfId="62"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169" fontId="65"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71" fillId="0" borderId="1" xfId="0" applyFont="1" applyBorder="1" applyAlignment="1">
      <alignment horizontal="center" vertical="center" wrapText="1"/>
    </xf>
    <xf numFmtId="168" fontId="65" fillId="0" borderId="1" xfId="0" applyNumberFormat="1" applyFont="1" applyBorder="1" applyAlignment="1">
      <alignment horizontal="center" vertical="center" wrapText="1"/>
    </xf>
    <xf numFmtId="170" fontId="43"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wrapText="1"/>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70" fillId="0" borderId="0" xfId="0"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E-2"/>
        </c:manualLayout>
      </c:layout>
      <c:overlay val="0"/>
      <c:spPr>
        <a:noFill/>
        <a:ln w="25400">
          <a:noFill/>
        </a:ln>
      </c:spPr>
    </c:title>
    <c:autoTitleDeleted val="0"/>
    <c:plotArea>
      <c:layout>
        <c:manualLayout>
          <c:layoutTarget val="inner"/>
          <c:xMode val="edge"/>
          <c:yMode val="edge"/>
          <c:x val="0.17982942779634811"/>
          <c:y val="9.9557370143550414E-2"/>
          <c:w val="0.7765295092284995"/>
          <c:h val="0.804425434475022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012736"/>
        <c:axId val="95014272"/>
      </c:lineChart>
      <c:catAx>
        <c:axId val="95012736"/>
        <c:scaling>
          <c:orientation val="minMax"/>
        </c:scaling>
        <c:delete val="0"/>
        <c:axPos val="b"/>
        <c:numFmt formatCode="General" sourceLinked="1"/>
        <c:majorTickMark val="out"/>
        <c:minorTickMark val="none"/>
        <c:tickLblPos val="nextTo"/>
        <c:crossAx val="95014272"/>
        <c:crosses val="autoZero"/>
        <c:auto val="1"/>
        <c:lblAlgn val="ctr"/>
        <c:lblOffset val="100"/>
        <c:noMultiLvlLbl val="0"/>
      </c:catAx>
      <c:valAx>
        <c:axId val="950142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012736"/>
        <c:crosses val="autoZero"/>
        <c:crossBetween val="between"/>
      </c:valAx>
    </c:plotArea>
    <c:legend>
      <c:legendPos val="r"/>
      <c:layout>
        <c:manualLayout>
          <c:xMode val="edge"/>
          <c:yMode val="edge"/>
          <c:x val="0.110119047619046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A10" sqref="A10:C10"/>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560</v>
      </c>
      <c r="B5" s="244"/>
      <c r="C5" s="244"/>
      <c r="D5" s="198"/>
      <c r="E5" s="198"/>
      <c r="F5" s="198"/>
      <c r="G5" s="198"/>
      <c r="H5" s="198"/>
      <c r="I5" s="198"/>
      <c r="J5" s="198"/>
    </row>
    <row r="6" spans="1:22" s="12" customFormat="1" ht="18.75" x14ac:dyDescent="0.3">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7" t="s">
        <v>572</v>
      </c>
      <c r="B9" s="247"/>
      <c r="C9" s="247"/>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7" t="s">
        <v>558</v>
      </c>
      <c r="B12" s="247"/>
      <c r="C12" s="247"/>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4.5" customHeight="1" x14ac:dyDescent="0.2">
      <c r="A15" s="249" t="s">
        <v>559</v>
      </c>
      <c r="B15" s="249"/>
      <c r="C15" s="249"/>
      <c r="D15" s="8"/>
      <c r="E15" s="8"/>
      <c r="F15" s="8"/>
      <c r="G15" s="8"/>
      <c r="H15" s="8"/>
      <c r="I15" s="8"/>
      <c r="J15" s="8"/>
      <c r="K15" s="8"/>
      <c r="L15" s="8"/>
      <c r="M15" s="8"/>
      <c r="N15" s="8"/>
      <c r="O15" s="8"/>
      <c r="P15" s="8"/>
      <c r="Q15" s="8"/>
      <c r="R15" s="8"/>
      <c r="S15" s="8"/>
      <c r="T15" s="8"/>
      <c r="U15" s="8"/>
      <c r="V15" s="8"/>
    </row>
    <row r="16" spans="1:22" s="3" customFormat="1" ht="15.75"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6" t="s">
        <v>489</v>
      </c>
      <c r="B18" s="247"/>
      <c r="C18" s="24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x14ac:dyDescent="0.2">
      <c r="A22" s="212" t="s">
        <v>66</v>
      </c>
      <c r="B22" s="44" t="s">
        <v>334</v>
      </c>
      <c r="C22" s="40" t="s">
        <v>568</v>
      </c>
      <c r="D22" s="32"/>
      <c r="E22" s="32"/>
      <c r="F22" s="32"/>
      <c r="G22" s="32"/>
      <c r="H22" s="32"/>
      <c r="I22" s="31"/>
      <c r="J22" s="31"/>
      <c r="K22" s="31"/>
      <c r="L22" s="31"/>
      <c r="M22" s="31"/>
      <c r="N22" s="31"/>
      <c r="O22" s="31"/>
      <c r="P22" s="31"/>
      <c r="Q22" s="31"/>
      <c r="R22" s="31"/>
      <c r="S22" s="31"/>
      <c r="T22" s="30"/>
      <c r="U22" s="30"/>
      <c r="V22" s="30"/>
    </row>
    <row r="23" spans="1:22" s="3" customFormat="1" ht="94.5" x14ac:dyDescent="0.2">
      <c r="A23" s="212" t="s">
        <v>65</v>
      </c>
      <c r="B23" s="39" t="s">
        <v>567</v>
      </c>
      <c r="C23" s="33" t="s">
        <v>571</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1"/>
      <c r="B24" s="242"/>
      <c r="C24" s="243"/>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12" t="s">
        <v>64</v>
      </c>
      <c r="B25" s="195" t="s">
        <v>437</v>
      </c>
      <c r="C25" s="206" t="s">
        <v>507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12" t="s">
        <v>63</v>
      </c>
      <c r="B26" s="195" t="s">
        <v>76</v>
      </c>
      <c r="C26" s="206" t="s">
        <v>508</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12" t="s">
        <v>61</v>
      </c>
      <c r="B27" s="195" t="s">
        <v>75</v>
      </c>
      <c r="C27" s="206" t="s">
        <v>519</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12" t="s">
        <v>60</v>
      </c>
      <c r="B28" s="195" t="s">
        <v>438</v>
      </c>
      <c r="C28" s="206" t="s">
        <v>509</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12" t="s">
        <v>58</v>
      </c>
      <c r="B29" s="195" t="s">
        <v>439</v>
      </c>
      <c r="C29" s="206" t="s">
        <v>509</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12" t="s">
        <v>56</v>
      </c>
      <c r="B30" s="195" t="s">
        <v>440</v>
      </c>
      <c r="C30" s="206" t="s">
        <v>509</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12" t="s">
        <v>74</v>
      </c>
      <c r="B31" s="43" t="s">
        <v>441</v>
      </c>
      <c r="C31" s="206" t="s">
        <v>509</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12" t="s">
        <v>72</v>
      </c>
      <c r="B32" s="43" t="s">
        <v>442</v>
      </c>
      <c r="C32" s="206" t="s">
        <v>509</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12" t="s">
        <v>71</v>
      </c>
      <c r="B33" s="43" t="s">
        <v>443</v>
      </c>
      <c r="C33" s="206" t="s">
        <v>513</v>
      </c>
      <c r="D33" s="38"/>
      <c r="E33" s="38"/>
      <c r="F33" s="38"/>
      <c r="G33" s="38"/>
      <c r="H33" s="37"/>
      <c r="I33" s="37"/>
      <c r="J33" s="37"/>
      <c r="K33" s="37"/>
      <c r="L33" s="37"/>
      <c r="M33" s="37"/>
      <c r="N33" s="37"/>
      <c r="O33" s="37"/>
      <c r="P33" s="37"/>
      <c r="Q33" s="37"/>
      <c r="R33" s="37"/>
      <c r="S33" s="36"/>
      <c r="T33" s="36"/>
      <c r="U33" s="36"/>
      <c r="V33" s="36"/>
    </row>
    <row r="34" spans="1:22" ht="63" x14ac:dyDescent="0.25">
      <c r="A34" s="212" t="s">
        <v>459</v>
      </c>
      <c r="B34" s="43" t="s">
        <v>444</v>
      </c>
      <c r="C34" s="206" t="s">
        <v>509</v>
      </c>
      <c r="D34" s="27"/>
      <c r="E34" s="27"/>
      <c r="F34" s="27"/>
      <c r="G34" s="27"/>
      <c r="H34" s="27"/>
      <c r="I34" s="27"/>
      <c r="J34" s="27"/>
      <c r="K34" s="27"/>
      <c r="L34" s="27"/>
      <c r="M34" s="27"/>
      <c r="N34" s="27"/>
      <c r="O34" s="27"/>
      <c r="P34" s="27"/>
      <c r="Q34" s="27"/>
      <c r="R34" s="27"/>
      <c r="S34" s="27"/>
      <c r="T34" s="27"/>
      <c r="U34" s="27"/>
      <c r="V34" s="27"/>
    </row>
    <row r="35" spans="1:22" ht="31.5" x14ac:dyDescent="0.25">
      <c r="A35" s="212" t="s">
        <v>447</v>
      </c>
      <c r="B35" s="43" t="s">
        <v>73</v>
      </c>
      <c r="C35" s="40" t="s">
        <v>509</v>
      </c>
      <c r="D35" s="27"/>
      <c r="E35" s="27"/>
      <c r="F35" s="27"/>
      <c r="G35" s="27"/>
      <c r="H35" s="27"/>
      <c r="I35" s="27"/>
      <c r="J35" s="27"/>
      <c r="K35" s="27"/>
      <c r="L35" s="27"/>
      <c r="M35" s="27"/>
      <c r="N35" s="27"/>
      <c r="O35" s="27"/>
      <c r="P35" s="27"/>
      <c r="Q35" s="27"/>
      <c r="R35" s="27"/>
      <c r="S35" s="27"/>
      <c r="T35" s="27"/>
      <c r="U35" s="27"/>
      <c r="V35" s="27"/>
    </row>
    <row r="36" spans="1:22" ht="31.5" x14ac:dyDescent="0.25">
      <c r="A36" s="212" t="s">
        <v>460</v>
      </c>
      <c r="B36" s="43" t="s">
        <v>445</v>
      </c>
      <c r="C36" s="40" t="s">
        <v>509</v>
      </c>
      <c r="D36" s="27"/>
      <c r="E36" s="27"/>
      <c r="F36" s="27"/>
      <c r="G36" s="27"/>
      <c r="H36" s="27"/>
      <c r="I36" s="27"/>
      <c r="J36" s="27"/>
      <c r="K36" s="27"/>
      <c r="L36" s="27"/>
      <c r="M36" s="27"/>
      <c r="N36" s="27"/>
      <c r="O36" s="27"/>
      <c r="P36" s="27"/>
      <c r="Q36" s="27"/>
      <c r="R36" s="27"/>
      <c r="S36" s="27"/>
      <c r="T36" s="27"/>
      <c r="U36" s="27"/>
      <c r="V36" s="27"/>
    </row>
    <row r="37" spans="1:22" ht="15.75" x14ac:dyDescent="0.25">
      <c r="A37" s="212" t="s">
        <v>448</v>
      </c>
      <c r="B37" s="43" t="s">
        <v>446</v>
      </c>
      <c r="C37" s="40" t="s">
        <v>345</v>
      </c>
      <c r="D37" s="27"/>
      <c r="E37" s="27"/>
      <c r="F37" s="27"/>
      <c r="G37" s="27"/>
      <c r="H37" s="27"/>
      <c r="I37" s="27"/>
      <c r="J37" s="27"/>
      <c r="K37" s="27"/>
      <c r="L37" s="27"/>
      <c r="M37" s="27"/>
      <c r="N37" s="27"/>
      <c r="O37" s="27"/>
      <c r="P37" s="27"/>
      <c r="Q37" s="27"/>
      <c r="R37" s="27"/>
      <c r="S37" s="27"/>
      <c r="T37" s="27"/>
      <c r="U37" s="27"/>
      <c r="V37" s="27"/>
    </row>
    <row r="38" spans="1:22" ht="15.75" x14ac:dyDescent="0.25">
      <c r="A38" s="212" t="s">
        <v>461</v>
      </c>
      <c r="B38" s="43" t="s">
        <v>246</v>
      </c>
      <c r="C38" s="40" t="s">
        <v>509</v>
      </c>
      <c r="D38" s="27"/>
      <c r="E38" s="27"/>
      <c r="F38" s="27"/>
      <c r="G38" s="27"/>
      <c r="H38" s="27"/>
      <c r="I38" s="27"/>
      <c r="J38" s="27"/>
      <c r="K38" s="27"/>
      <c r="L38" s="27"/>
      <c r="M38" s="27"/>
      <c r="N38" s="27"/>
      <c r="O38" s="27"/>
      <c r="P38" s="27"/>
      <c r="Q38" s="27"/>
      <c r="R38" s="27"/>
      <c r="S38" s="27"/>
      <c r="T38" s="27"/>
      <c r="U38" s="27"/>
      <c r="V38" s="27"/>
    </row>
    <row r="39" spans="1:22" ht="47.25" x14ac:dyDescent="0.25">
      <c r="A39" s="212" t="s">
        <v>449</v>
      </c>
      <c r="B39" s="43" t="s">
        <v>502</v>
      </c>
      <c r="C39" s="40" t="s">
        <v>570</v>
      </c>
      <c r="D39" s="27"/>
      <c r="E39" s="27"/>
      <c r="F39" s="27"/>
      <c r="G39" s="27"/>
      <c r="H39" s="27"/>
      <c r="I39" s="27"/>
      <c r="J39" s="27"/>
      <c r="K39" s="27"/>
      <c r="L39" s="27"/>
      <c r="M39" s="27"/>
      <c r="N39" s="27"/>
      <c r="O39" s="27"/>
      <c r="P39" s="27"/>
      <c r="Q39" s="27"/>
      <c r="R39" s="27"/>
      <c r="S39" s="27"/>
      <c r="T39" s="27"/>
      <c r="U39" s="27"/>
      <c r="V39" s="27"/>
    </row>
    <row r="40" spans="1:22" ht="63" x14ac:dyDescent="0.25">
      <c r="A40" s="212" t="s">
        <v>462</v>
      </c>
      <c r="B40" s="43" t="s">
        <v>484</v>
      </c>
      <c r="C40" s="40" t="s">
        <v>509</v>
      </c>
      <c r="D40" s="27"/>
      <c r="E40" s="27"/>
      <c r="F40" s="27"/>
      <c r="G40" s="27"/>
      <c r="H40" s="27"/>
      <c r="I40" s="27"/>
      <c r="J40" s="27"/>
      <c r="K40" s="27"/>
      <c r="L40" s="27"/>
      <c r="M40" s="27"/>
      <c r="N40" s="27"/>
      <c r="O40" s="27"/>
      <c r="P40" s="27"/>
      <c r="Q40" s="27"/>
      <c r="R40" s="27"/>
      <c r="S40" s="27"/>
      <c r="T40" s="27"/>
      <c r="U40" s="27"/>
      <c r="V40" s="27"/>
    </row>
    <row r="41" spans="1:22" ht="47.25" x14ac:dyDescent="0.25">
      <c r="A41" s="212" t="s">
        <v>450</v>
      </c>
      <c r="B41" s="43" t="s">
        <v>499</v>
      </c>
      <c r="C41" s="206" t="s">
        <v>527</v>
      </c>
      <c r="D41" s="27"/>
      <c r="E41" s="27"/>
      <c r="F41" s="27"/>
      <c r="G41" s="27"/>
      <c r="H41" s="27"/>
      <c r="I41" s="27"/>
      <c r="J41" s="27"/>
      <c r="K41" s="27"/>
      <c r="L41" s="27"/>
      <c r="M41" s="27"/>
      <c r="N41" s="27"/>
      <c r="O41" s="27"/>
      <c r="P41" s="27"/>
      <c r="Q41" s="27"/>
      <c r="R41" s="27"/>
      <c r="S41" s="27"/>
      <c r="T41" s="27"/>
      <c r="U41" s="27"/>
      <c r="V41" s="27"/>
    </row>
    <row r="42" spans="1:22" ht="110.25" x14ac:dyDescent="0.25">
      <c r="A42" s="212" t="s">
        <v>465</v>
      </c>
      <c r="B42" s="43" t="s">
        <v>466</v>
      </c>
      <c r="C42" s="40" t="s">
        <v>528</v>
      </c>
      <c r="D42" s="27"/>
      <c r="E42" s="27"/>
      <c r="F42" s="27"/>
      <c r="G42" s="27"/>
      <c r="H42" s="27"/>
      <c r="I42" s="27"/>
      <c r="J42" s="27"/>
      <c r="K42" s="27"/>
      <c r="L42" s="27"/>
      <c r="M42" s="27"/>
      <c r="N42" s="27"/>
      <c r="O42" s="27"/>
      <c r="P42" s="27"/>
      <c r="Q42" s="27"/>
      <c r="R42" s="27"/>
      <c r="S42" s="27"/>
      <c r="T42" s="27"/>
      <c r="U42" s="27"/>
      <c r="V42" s="27"/>
    </row>
    <row r="43" spans="1:22" ht="63" x14ac:dyDescent="0.25">
      <c r="A43" s="212" t="s">
        <v>451</v>
      </c>
      <c r="B43" s="43" t="s">
        <v>490</v>
      </c>
      <c r="C43" s="40" t="s">
        <v>345</v>
      </c>
      <c r="D43" s="27"/>
      <c r="E43" s="27"/>
      <c r="F43" s="27"/>
      <c r="G43" s="27"/>
      <c r="H43" s="27"/>
      <c r="I43" s="27"/>
      <c r="J43" s="27"/>
      <c r="K43" s="27"/>
      <c r="L43" s="27"/>
      <c r="M43" s="27"/>
      <c r="N43" s="27"/>
      <c r="O43" s="27"/>
      <c r="P43" s="27"/>
      <c r="Q43" s="27"/>
      <c r="R43" s="27"/>
      <c r="S43" s="27"/>
      <c r="T43" s="27"/>
      <c r="U43" s="27"/>
      <c r="V43" s="27"/>
    </row>
    <row r="44" spans="1:22" ht="63" x14ac:dyDescent="0.25">
      <c r="A44" s="212" t="s">
        <v>485</v>
      </c>
      <c r="B44" s="43" t="s">
        <v>491</v>
      </c>
      <c r="C44" s="40" t="s">
        <v>345</v>
      </c>
      <c r="D44" s="27"/>
      <c r="E44" s="27"/>
      <c r="F44" s="27"/>
      <c r="G44" s="27"/>
      <c r="H44" s="27"/>
      <c r="I44" s="27"/>
      <c r="J44" s="27"/>
      <c r="K44" s="27"/>
      <c r="L44" s="27"/>
      <c r="M44" s="27"/>
      <c r="N44" s="27"/>
      <c r="O44" s="27"/>
      <c r="P44" s="27"/>
      <c r="Q44" s="27"/>
      <c r="R44" s="27"/>
      <c r="S44" s="27"/>
      <c r="T44" s="27"/>
      <c r="U44" s="27"/>
      <c r="V44" s="27"/>
    </row>
    <row r="45" spans="1:22" ht="63" x14ac:dyDescent="0.25">
      <c r="A45" s="212" t="s">
        <v>452</v>
      </c>
      <c r="B45" s="43" t="s">
        <v>492</v>
      </c>
      <c r="C45" s="40" t="s">
        <v>345</v>
      </c>
      <c r="D45" s="27"/>
      <c r="E45" s="27"/>
      <c r="F45" s="27"/>
      <c r="G45" s="27"/>
      <c r="H45" s="27"/>
      <c r="I45" s="27"/>
      <c r="J45" s="27"/>
      <c r="K45" s="27"/>
      <c r="L45" s="27"/>
      <c r="M45" s="27"/>
      <c r="N45" s="27"/>
      <c r="O45" s="27"/>
      <c r="P45" s="27"/>
      <c r="Q45" s="27"/>
      <c r="R45" s="27"/>
      <c r="S45" s="27"/>
      <c r="T45" s="27"/>
      <c r="U45" s="27"/>
      <c r="V45" s="27"/>
    </row>
    <row r="46" spans="1:22" ht="47.25" x14ac:dyDescent="0.25">
      <c r="A46" s="212" t="s">
        <v>486</v>
      </c>
      <c r="B46" s="43" t="s">
        <v>500</v>
      </c>
      <c r="C46" s="207" t="s">
        <v>566</v>
      </c>
      <c r="D46" s="27"/>
      <c r="E46" s="27"/>
      <c r="F46" s="27"/>
      <c r="G46" s="27"/>
      <c r="H46" s="27"/>
      <c r="I46" s="27"/>
      <c r="J46" s="27"/>
      <c r="K46" s="27"/>
      <c r="L46" s="27"/>
      <c r="M46" s="27"/>
      <c r="N46" s="27"/>
      <c r="O46" s="27"/>
      <c r="P46" s="27"/>
      <c r="Q46" s="27"/>
      <c r="R46" s="27"/>
      <c r="S46" s="27"/>
      <c r="T46" s="27"/>
      <c r="U46" s="27"/>
      <c r="V46" s="27"/>
    </row>
    <row r="47" spans="1:22" ht="31.5" x14ac:dyDescent="0.25">
      <c r="A47" s="212" t="s">
        <v>453</v>
      </c>
      <c r="B47" s="43" t="s">
        <v>501</v>
      </c>
      <c r="C47" s="207" t="s">
        <v>565</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26" zoomScaleNormal="70" zoomScaleSheetLayoutView="100" workbookViewId="0">
      <selection activeCell="E34" sqref="E34"/>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3.8554687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244" t="str">
        <f>'6.1. Паспорт сетевой график'!A5:J5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row>
    <row r="5" spans="1:33" ht="18.75" x14ac:dyDescent="0.3">
      <c r="A5" s="70"/>
      <c r="B5" s="70"/>
      <c r="C5" s="70"/>
      <c r="D5" s="70"/>
      <c r="E5" s="70"/>
      <c r="F5" s="70"/>
      <c r="L5" s="70"/>
      <c r="M5" s="70"/>
      <c r="AG5" s="15"/>
    </row>
    <row r="6" spans="1:33"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row>
    <row r="7" spans="1:33"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c r="AD7" s="95"/>
      <c r="AE7" s="95"/>
      <c r="AF7" s="95"/>
      <c r="AG7" s="95"/>
    </row>
    <row r="8" spans="1:33" ht="18.75" x14ac:dyDescent="0.25">
      <c r="A8" s="247" t="str">
        <f>'6.1. Паспорт сетевой график'!A9:J9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row>
    <row r="9" spans="1:33"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row>
    <row r="10" spans="1:33"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x14ac:dyDescent="0.25">
      <c r="A11" s="247" t="str">
        <f>'6.1. Паспорт сетевой график'!A12:J12</f>
        <v>J_524-ЭГ-29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row>
    <row r="12" spans="1:33"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row>
    <row r="13" spans="1:33"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c r="AD13" s="94"/>
      <c r="AE13" s="94"/>
      <c r="AF13" s="94"/>
      <c r="AG13" s="94"/>
    </row>
    <row r="14" spans="1:33" x14ac:dyDescent="0.25">
      <c r="A14" s="250" t="str">
        <f>'6.1. Паспорт сетевой график'!A15:J15</f>
        <v>"Реконструкция ВЛ-110 кВ ЭГРЭС-Иультин (87-ой км) (111 опор)"</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row>
    <row r="16" spans="1:33"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76" t="s">
        <v>474</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3" t="s">
        <v>201</v>
      </c>
      <c r="B20" s="373" t="s">
        <v>200</v>
      </c>
      <c r="C20" s="362" t="s">
        <v>199</v>
      </c>
      <c r="D20" s="362"/>
      <c r="E20" s="375" t="s">
        <v>198</v>
      </c>
      <c r="F20" s="375"/>
      <c r="G20" s="373" t="s">
        <v>563</v>
      </c>
      <c r="H20" s="381" t="s">
        <v>511</v>
      </c>
      <c r="I20" s="382"/>
      <c r="J20" s="382"/>
      <c r="K20" s="382"/>
      <c r="L20" s="381" t="s">
        <v>515</v>
      </c>
      <c r="M20" s="382"/>
      <c r="N20" s="382"/>
      <c r="O20" s="382"/>
      <c r="P20" s="381" t="s">
        <v>516</v>
      </c>
      <c r="Q20" s="382"/>
      <c r="R20" s="382"/>
      <c r="S20" s="382"/>
      <c r="T20" s="381" t="s">
        <v>517</v>
      </c>
      <c r="U20" s="382"/>
      <c r="V20" s="382"/>
      <c r="W20" s="382"/>
      <c r="X20" s="381" t="s">
        <v>526</v>
      </c>
      <c r="Y20" s="382"/>
      <c r="Z20" s="382"/>
      <c r="AA20" s="382"/>
      <c r="AB20" s="381" t="s">
        <v>564</v>
      </c>
      <c r="AC20" s="382"/>
      <c r="AD20" s="382"/>
      <c r="AE20" s="382"/>
      <c r="AF20" s="377" t="s">
        <v>197</v>
      </c>
      <c r="AG20" s="378"/>
      <c r="AH20" s="93"/>
      <c r="AI20" s="93"/>
      <c r="AJ20" s="93"/>
    </row>
    <row r="21" spans="1:36" ht="150.75" customHeight="1" x14ac:dyDescent="0.25">
      <c r="A21" s="374"/>
      <c r="B21" s="374"/>
      <c r="C21" s="362"/>
      <c r="D21" s="362"/>
      <c r="E21" s="375"/>
      <c r="F21" s="375"/>
      <c r="G21" s="374"/>
      <c r="H21" s="362" t="s">
        <v>3</v>
      </c>
      <c r="I21" s="362"/>
      <c r="J21" s="362" t="s">
        <v>196</v>
      </c>
      <c r="K21" s="362"/>
      <c r="L21" s="362" t="s">
        <v>3</v>
      </c>
      <c r="M21" s="362"/>
      <c r="N21" s="362" t="s">
        <v>196</v>
      </c>
      <c r="O21" s="362"/>
      <c r="P21" s="362" t="s">
        <v>3</v>
      </c>
      <c r="Q21" s="362"/>
      <c r="R21" s="362" t="s">
        <v>196</v>
      </c>
      <c r="S21" s="362"/>
      <c r="T21" s="362" t="s">
        <v>3</v>
      </c>
      <c r="U21" s="362"/>
      <c r="V21" s="362" t="s">
        <v>196</v>
      </c>
      <c r="W21" s="362"/>
      <c r="X21" s="362" t="s">
        <v>3</v>
      </c>
      <c r="Y21" s="362"/>
      <c r="Z21" s="362" t="s">
        <v>196</v>
      </c>
      <c r="AA21" s="362"/>
      <c r="AB21" s="362" t="s">
        <v>3</v>
      </c>
      <c r="AC21" s="362"/>
      <c r="AD21" s="362" t="s">
        <v>196</v>
      </c>
      <c r="AE21" s="362"/>
      <c r="AF21" s="379"/>
      <c r="AG21" s="380"/>
    </row>
    <row r="22" spans="1:36" ht="89.25" customHeight="1" x14ac:dyDescent="0.25">
      <c r="A22" s="369"/>
      <c r="B22" s="369"/>
      <c r="C22" s="215" t="s">
        <v>3</v>
      </c>
      <c r="D22" s="215" t="s">
        <v>194</v>
      </c>
      <c r="E22" s="92" t="s">
        <v>561</v>
      </c>
      <c r="F22" s="92" t="s">
        <v>562</v>
      </c>
      <c r="G22" s="369"/>
      <c r="H22" s="91" t="s">
        <v>454</v>
      </c>
      <c r="I22" s="91" t="s">
        <v>455</v>
      </c>
      <c r="J22" s="91" t="s">
        <v>454</v>
      </c>
      <c r="K22" s="91" t="s">
        <v>455</v>
      </c>
      <c r="L22" s="91" t="s">
        <v>454</v>
      </c>
      <c r="M22" s="91" t="s">
        <v>455</v>
      </c>
      <c r="N22" s="91" t="s">
        <v>454</v>
      </c>
      <c r="O22" s="91" t="s">
        <v>455</v>
      </c>
      <c r="P22" s="91" t="s">
        <v>454</v>
      </c>
      <c r="Q22" s="91" t="s">
        <v>455</v>
      </c>
      <c r="R22" s="91" t="s">
        <v>454</v>
      </c>
      <c r="S22" s="91" t="s">
        <v>455</v>
      </c>
      <c r="T22" s="91" t="s">
        <v>454</v>
      </c>
      <c r="U22" s="91" t="s">
        <v>455</v>
      </c>
      <c r="V22" s="91" t="s">
        <v>454</v>
      </c>
      <c r="W22" s="91" t="s">
        <v>455</v>
      </c>
      <c r="X22" s="91" t="s">
        <v>454</v>
      </c>
      <c r="Y22" s="91" t="s">
        <v>455</v>
      </c>
      <c r="Z22" s="91" t="s">
        <v>454</v>
      </c>
      <c r="AA22" s="91" t="s">
        <v>455</v>
      </c>
      <c r="AB22" s="91" t="s">
        <v>454</v>
      </c>
      <c r="AC22" s="91" t="s">
        <v>455</v>
      </c>
      <c r="AD22" s="91" t="s">
        <v>454</v>
      </c>
      <c r="AE22" s="91" t="s">
        <v>455</v>
      </c>
      <c r="AF22" s="228" t="s">
        <v>195</v>
      </c>
      <c r="AG22" s="228" t="s">
        <v>194</v>
      </c>
    </row>
    <row r="23" spans="1:36" ht="19.5" customHeight="1" x14ac:dyDescent="0.25">
      <c r="A23" s="214">
        <v>1</v>
      </c>
      <c r="B23" s="214">
        <v>2</v>
      </c>
      <c r="C23" s="214">
        <v>3</v>
      </c>
      <c r="D23" s="214">
        <v>4</v>
      </c>
      <c r="E23" s="227">
        <v>5</v>
      </c>
      <c r="F23" s="227">
        <v>6</v>
      </c>
      <c r="G23" s="227">
        <v>7</v>
      </c>
      <c r="H23" s="227">
        <v>8</v>
      </c>
      <c r="I23" s="227">
        <v>9</v>
      </c>
      <c r="J23" s="227">
        <v>10</v>
      </c>
      <c r="K23" s="227">
        <v>11</v>
      </c>
      <c r="L23" s="227">
        <v>12</v>
      </c>
      <c r="M23" s="227">
        <v>13</v>
      </c>
      <c r="N23" s="227">
        <v>14</v>
      </c>
      <c r="O23" s="227">
        <v>15</v>
      </c>
      <c r="P23" s="227">
        <v>16</v>
      </c>
      <c r="Q23" s="227">
        <v>17</v>
      </c>
      <c r="R23" s="227">
        <v>18</v>
      </c>
      <c r="S23" s="227">
        <v>19</v>
      </c>
      <c r="T23" s="227">
        <v>20</v>
      </c>
      <c r="U23" s="227">
        <v>21</v>
      </c>
      <c r="V23" s="227">
        <v>22</v>
      </c>
      <c r="W23" s="227">
        <v>23</v>
      </c>
      <c r="X23" s="227">
        <v>24</v>
      </c>
      <c r="Y23" s="227">
        <v>25</v>
      </c>
      <c r="Z23" s="227">
        <v>26</v>
      </c>
      <c r="AA23" s="227">
        <v>27</v>
      </c>
      <c r="AB23" s="227">
        <v>28</v>
      </c>
      <c r="AC23" s="227">
        <v>29</v>
      </c>
      <c r="AD23" s="227">
        <v>30</v>
      </c>
      <c r="AE23" s="227">
        <v>31</v>
      </c>
      <c r="AF23" s="227">
        <v>32</v>
      </c>
      <c r="AG23" s="227">
        <v>33</v>
      </c>
    </row>
    <row r="24" spans="1:36" ht="47.25" customHeight="1" x14ac:dyDescent="0.25">
      <c r="A24" s="88">
        <v>1</v>
      </c>
      <c r="B24" s="87" t="s">
        <v>193</v>
      </c>
      <c r="C24" s="90" t="s">
        <v>521</v>
      </c>
      <c r="D24" s="90">
        <v>70.417144820000004</v>
      </c>
      <c r="E24" s="90">
        <f>D24-5.932-G24</f>
        <v>28.338000000000001</v>
      </c>
      <c r="F24" s="90">
        <f>D24-5.932-G24</f>
        <v>28.338000000000001</v>
      </c>
      <c r="G24" s="90">
        <v>36.147144820000001</v>
      </c>
      <c r="H24" s="90" t="s">
        <v>521</v>
      </c>
      <c r="I24" s="90"/>
      <c r="J24" s="90">
        <f>23.615*1.2</f>
        <v>28.337999999999997</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SUM(J24,N24,P24,T24,X24,AB24)</f>
        <v>28.337999999999997</v>
      </c>
    </row>
    <row r="25" spans="1:36" ht="24" customHeight="1" x14ac:dyDescent="0.25">
      <c r="A25" s="85" t="s">
        <v>192</v>
      </c>
      <c r="B25" s="54" t="s">
        <v>191</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16"/>
    </row>
    <row r="26" spans="1:36" x14ac:dyDescent="0.25">
      <c r="A26" s="85" t="s">
        <v>190</v>
      </c>
      <c r="B26" s="54" t="s">
        <v>189</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16"/>
    </row>
    <row r="27" spans="1:36" ht="31.5" x14ac:dyDescent="0.25">
      <c r="A27" s="85" t="s">
        <v>188</v>
      </c>
      <c r="B27" s="54" t="s">
        <v>410</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09"/>
      <c r="AG27" s="216"/>
    </row>
    <row r="28" spans="1:36" x14ac:dyDescent="0.25">
      <c r="A28" s="85" t="s">
        <v>187</v>
      </c>
      <c r="B28" s="54" t="s">
        <v>186</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16"/>
    </row>
    <row r="29" spans="1:36" x14ac:dyDescent="0.25">
      <c r="A29" s="85" t="s">
        <v>185</v>
      </c>
      <c r="B29" s="89" t="s">
        <v>184</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16"/>
    </row>
    <row r="30" spans="1:36" ht="47.25" x14ac:dyDescent="0.25">
      <c r="A30" s="88" t="s">
        <v>65</v>
      </c>
      <c r="B30" s="87" t="s">
        <v>183</v>
      </c>
      <c r="C30" s="90" t="s">
        <v>521</v>
      </c>
      <c r="D30" s="90">
        <v>60.180173576271187</v>
      </c>
      <c r="E30" s="90">
        <f>D30-5.932-G30</f>
        <v>39.470582486271184</v>
      </c>
      <c r="F30" s="90">
        <f>D30-5.932-G30</f>
        <v>39.470582486271184</v>
      </c>
      <c r="G30" s="90">
        <v>14.77759109</v>
      </c>
      <c r="H30" s="90" t="s">
        <v>521</v>
      </c>
      <c r="I30" s="90"/>
      <c r="J30" s="90">
        <v>39.470582486271198</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SUM(J30,N30,P30,T30,X30,AB30)</f>
        <v>39.470582486271198</v>
      </c>
    </row>
    <row r="31" spans="1:36" x14ac:dyDescent="0.25">
      <c r="A31" s="88" t="s">
        <v>182</v>
      </c>
      <c r="B31" s="54" t="s">
        <v>181</v>
      </c>
      <c r="C31" s="90"/>
      <c r="D31" s="90">
        <v>5.9320000000000004</v>
      </c>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16"/>
    </row>
    <row r="32" spans="1:36" ht="31.5" x14ac:dyDescent="0.25">
      <c r="A32" s="88" t="s">
        <v>180</v>
      </c>
      <c r="B32" s="54" t="s">
        <v>179</v>
      </c>
      <c r="C32" s="90"/>
      <c r="D32" s="90">
        <v>26.649235999999998</v>
      </c>
      <c r="E32" s="90"/>
      <c r="F32" s="90"/>
      <c r="G32" s="90"/>
      <c r="H32" s="90"/>
      <c r="I32" s="90"/>
      <c r="J32" s="240"/>
      <c r="K32" s="90"/>
      <c r="L32" s="90"/>
      <c r="M32" s="90"/>
      <c r="N32" s="90"/>
      <c r="O32" s="90"/>
      <c r="P32" s="90"/>
      <c r="Q32" s="90"/>
      <c r="R32" s="90"/>
      <c r="S32" s="90"/>
      <c r="T32" s="90"/>
      <c r="U32" s="90"/>
      <c r="V32" s="90"/>
      <c r="W32" s="90"/>
      <c r="X32" s="90"/>
      <c r="Y32" s="90"/>
      <c r="Z32" s="90"/>
      <c r="AA32" s="90"/>
      <c r="AB32" s="90"/>
      <c r="AC32" s="90"/>
      <c r="AD32" s="90"/>
      <c r="AE32" s="90"/>
      <c r="AF32" s="82"/>
      <c r="AG32" s="216"/>
    </row>
    <row r="33" spans="1:33" x14ac:dyDescent="0.25">
      <c r="A33" s="88" t="s">
        <v>178</v>
      </c>
      <c r="B33" s="54" t="s">
        <v>177</v>
      </c>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09"/>
      <c r="AG33" s="216"/>
    </row>
    <row r="34" spans="1:33" x14ac:dyDescent="0.25">
      <c r="A34" s="88" t="s">
        <v>176</v>
      </c>
      <c r="B34" s="54" t="s">
        <v>175</v>
      </c>
      <c r="C34" s="90"/>
      <c r="D34" s="90">
        <v>27.598937576271201</v>
      </c>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16"/>
    </row>
    <row r="35" spans="1:33" ht="31.5" x14ac:dyDescent="0.25">
      <c r="A35" s="88" t="s">
        <v>64</v>
      </c>
      <c r="B35" s="87" t="s">
        <v>174</v>
      </c>
      <c r="C35" s="90"/>
      <c r="D35" s="90">
        <v>18.22</v>
      </c>
      <c r="E35" s="90"/>
      <c r="F35" s="90"/>
      <c r="G35" s="90"/>
      <c r="H35" s="90"/>
      <c r="I35" s="90"/>
      <c r="J35" s="90">
        <f>D35</f>
        <v>18.22</v>
      </c>
      <c r="K35" s="229">
        <v>4</v>
      </c>
      <c r="L35" s="90"/>
      <c r="M35" s="90"/>
      <c r="N35" s="90"/>
      <c r="O35" s="229"/>
      <c r="P35" s="90"/>
      <c r="Q35" s="90"/>
      <c r="R35" s="90"/>
      <c r="S35" s="90"/>
      <c r="T35" s="90"/>
      <c r="U35" s="90"/>
      <c r="V35" s="90"/>
      <c r="W35" s="90"/>
      <c r="X35" s="90"/>
      <c r="Y35" s="90"/>
      <c r="Z35" s="90"/>
      <c r="AA35" s="90"/>
      <c r="AB35" s="90"/>
      <c r="AC35" s="90"/>
      <c r="AD35" s="90"/>
      <c r="AE35" s="90"/>
      <c r="AF35" s="90">
        <f>SUM(H35,L35,P35,T35,X35,AB35)</f>
        <v>0</v>
      </c>
      <c r="AG35" s="90">
        <f>SUM(J35,N35,P35,T35,X35,AB35)</f>
        <v>18.22</v>
      </c>
    </row>
    <row r="36" spans="1:33" ht="31.5" x14ac:dyDescent="0.25">
      <c r="A36" s="85" t="s">
        <v>173</v>
      </c>
      <c r="B36" s="84" t="s">
        <v>172</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17"/>
    </row>
    <row r="37" spans="1:33" x14ac:dyDescent="0.25">
      <c r="A37" s="85" t="s">
        <v>171</v>
      </c>
      <c r="B37" s="84" t="s">
        <v>161</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17"/>
    </row>
    <row r="38" spans="1:33" x14ac:dyDescent="0.25">
      <c r="A38" s="85" t="s">
        <v>170</v>
      </c>
      <c r="B38" s="84" t="s">
        <v>159</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17"/>
    </row>
    <row r="39" spans="1:33" ht="31.5" x14ac:dyDescent="0.25">
      <c r="A39" s="85" t="s">
        <v>169</v>
      </c>
      <c r="B39" s="54" t="s">
        <v>157</v>
      </c>
      <c r="C39" s="54"/>
      <c r="D39" s="90">
        <v>18.22</v>
      </c>
      <c r="E39" s="90"/>
      <c r="F39" s="90"/>
      <c r="G39" s="90"/>
      <c r="H39" s="90"/>
      <c r="I39" s="90"/>
      <c r="J39" s="90">
        <f>D39</f>
        <v>18.22</v>
      </c>
      <c r="K39" s="229">
        <v>4</v>
      </c>
      <c r="L39" s="90"/>
      <c r="M39" s="90"/>
      <c r="N39" s="90"/>
      <c r="O39" s="229"/>
      <c r="P39" s="90"/>
      <c r="Q39" s="90"/>
      <c r="R39" s="90"/>
      <c r="S39" s="90"/>
      <c r="T39" s="90"/>
      <c r="U39" s="90"/>
      <c r="V39" s="90"/>
      <c r="W39" s="90"/>
      <c r="X39" s="90"/>
      <c r="Y39" s="90"/>
      <c r="Z39" s="90"/>
      <c r="AA39" s="90"/>
      <c r="AB39" s="90"/>
      <c r="AC39" s="90"/>
      <c r="AD39" s="90"/>
      <c r="AE39" s="90"/>
      <c r="AF39" s="90">
        <f>SUM(H39,L39,P39,T39,X39,AB39)</f>
        <v>0</v>
      </c>
      <c r="AG39" s="90">
        <f>SUM(J39,N39,P39,T39,X39,AB39)</f>
        <v>18.22</v>
      </c>
    </row>
    <row r="40" spans="1:33" ht="31.5" x14ac:dyDescent="0.25">
      <c r="A40" s="85" t="s">
        <v>168</v>
      </c>
      <c r="B40" s="54" t="s">
        <v>155</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17"/>
    </row>
    <row r="41" spans="1:33" x14ac:dyDescent="0.25">
      <c r="A41" s="85" t="s">
        <v>167</v>
      </c>
      <c r="B41" s="54" t="s">
        <v>153</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17"/>
    </row>
    <row r="42" spans="1:33" ht="18.75" x14ac:dyDescent="0.25">
      <c r="A42" s="85" t="s">
        <v>166</v>
      </c>
      <c r="B42" s="84" t="s">
        <v>151</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17"/>
    </row>
    <row r="43" spans="1:33" x14ac:dyDescent="0.25">
      <c r="A43" s="88" t="s">
        <v>63</v>
      </c>
      <c r="B43" s="87" t="s">
        <v>165</v>
      </c>
      <c r="C43" s="87"/>
      <c r="D43" s="214"/>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17"/>
    </row>
    <row r="44" spans="1:33" x14ac:dyDescent="0.25">
      <c r="A44" s="85" t="s">
        <v>164</v>
      </c>
      <c r="B44" s="54" t="s">
        <v>163</v>
      </c>
      <c r="C44" s="54"/>
      <c r="D44" s="214"/>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17"/>
    </row>
    <row r="45" spans="1:33" x14ac:dyDescent="0.25">
      <c r="A45" s="85" t="s">
        <v>162</v>
      </c>
      <c r="B45" s="54" t="s">
        <v>161</v>
      </c>
      <c r="C45" s="54"/>
      <c r="D45" s="214"/>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17"/>
    </row>
    <row r="46" spans="1:33" x14ac:dyDescent="0.25">
      <c r="A46" s="85" t="s">
        <v>160</v>
      </c>
      <c r="B46" s="54" t="s">
        <v>159</v>
      </c>
      <c r="C46" s="54"/>
      <c r="D46" s="214"/>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17"/>
    </row>
    <row r="47" spans="1:33" ht="31.5" x14ac:dyDescent="0.25">
      <c r="A47" s="85" t="s">
        <v>158</v>
      </c>
      <c r="B47" s="54" t="s">
        <v>157</v>
      </c>
      <c r="C47" s="54"/>
      <c r="D47" s="214"/>
      <c r="E47" s="54"/>
      <c r="F47" s="54"/>
      <c r="G47" s="54"/>
      <c r="H47" s="54"/>
      <c r="I47" s="54"/>
      <c r="J47" s="90">
        <f>J39</f>
        <v>18.22</v>
      </c>
      <c r="K47" s="229">
        <v>4</v>
      </c>
      <c r="L47" s="54"/>
      <c r="M47" s="54"/>
      <c r="N47" s="90"/>
      <c r="O47" s="229"/>
      <c r="P47" s="82"/>
      <c r="Q47" s="82"/>
      <c r="R47" s="82"/>
      <c r="S47" s="82"/>
      <c r="T47" s="82"/>
      <c r="U47" s="82"/>
      <c r="V47" s="82"/>
      <c r="W47" s="82"/>
      <c r="X47" s="82"/>
      <c r="Y47" s="82"/>
      <c r="Z47" s="82"/>
      <c r="AA47" s="82"/>
      <c r="AB47" s="82"/>
      <c r="AC47" s="82"/>
      <c r="AD47" s="82"/>
      <c r="AE47" s="82"/>
      <c r="AF47" s="90">
        <f>SUM(H47,L47,P47,T47,X47,AB47)</f>
        <v>0</v>
      </c>
      <c r="AG47" s="90">
        <f>SUM(J47,N47,P47,T47,X47,AB47)</f>
        <v>18.22</v>
      </c>
    </row>
    <row r="48" spans="1:33" ht="31.5" x14ac:dyDescent="0.25">
      <c r="A48" s="85" t="s">
        <v>156</v>
      </c>
      <c r="B48" s="54" t="s">
        <v>155</v>
      </c>
      <c r="C48" s="54"/>
      <c r="D48" s="214"/>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17"/>
    </row>
    <row r="49" spans="1:33" x14ac:dyDescent="0.25">
      <c r="A49" s="85" t="s">
        <v>154</v>
      </c>
      <c r="B49" s="54" t="s">
        <v>153</v>
      </c>
      <c r="C49" s="54"/>
      <c r="D49" s="214"/>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17"/>
    </row>
    <row r="50" spans="1:33" ht="18.75" x14ac:dyDescent="0.25">
      <c r="A50" s="85" t="s">
        <v>152</v>
      </c>
      <c r="B50" s="84" t="s">
        <v>151</v>
      </c>
      <c r="C50" s="82"/>
      <c r="D50" s="214"/>
      <c r="E50" s="82"/>
      <c r="F50" s="21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17"/>
    </row>
    <row r="51" spans="1:33" ht="35.25" customHeight="1" x14ac:dyDescent="0.25">
      <c r="A51" s="88" t="s">
        <v>61</v>
      </c>
      <c r="B51" s="87" t="s">
        <v>150</v>
      </c>
      <c r="C51" s="87"/>
      <c r="D51" s="214"/>
      <c r="E51" s="214"/>
      <c r="F51" s="214"/>
      <c r="G51" s="54"/>
      <c r="H51" s="54"/>
      <c r="I51" s="54"/>
      <c r="J51" s="209">
        <f>D30</f>
        <v>60.180173576271187</v>
      </c>
      <c r="K51" s="82"/>
      <c r="L51" s="54"/>
      <c r="M51" s="54"/>
      <c r="N51" s="82"/>
      <c r="O51" s="82"/>
      <c r="P51" s="209"/>
      <c r="Q51" s="82"/>
      <c r="R51" s="82"/>
      <c r="S51" s="209"/>
      <c r="T51" s="209"/>
      <c r="U51" s="209"/>
      <c r="V51" s="209"/>
      <c r="W51" s="209"/>
      <c r="X51" s="209"/>
      <c r="Y51" s="209"/>
      <c r="Z51" s="209"/>
      <c r="AA51" s="209"/>
      <c r="AB51" s="209"/>
      <c r="AC51" s="209"/>
      <c r="AD51" s="209"/>
      <c r="AE51" s="209"/>
      <c r="AF51" s="90">
        <f>SUM(H51,L51,P51,T51,X51,AB51)</f>
        <v>0</v>
      </c>
      <c r="AG51" s="90">
        <f>SUM(J51,N51,P51,T51,X51,AB51)</f>
        <v>60.180173576271187</v>
      </c>
    </row>
    <row r="52" spans="1:33" x14ac:dyDescent="0.25">
      <c r="A52" s="85" t="s">
        <v>149</v>
      </c>
      <c r="B52" s="54" t="s">
        <v>148</v>
      </c>
      <c r="C52" s="209"/>
      <c r="D52" s="90"/>
      <c r="E52" s="209"/>
      <c r="F52" s="90"/>
      <c r="G52" s="218"/>
      <c r="H52" s="219"/>
      <c r="I52" s="218"/>
      <c r="J52" s="209">
        <f>J51</f>
        <v>60.180173576271187</v>
      </c>
      <c r="K52" s="209"/>
      <c r="L52" s="218"/>
      <c r="M52" s="218"/>
      <c r="N52" s="82"/>
      <c r="O52" s="209"/>
      <c r="P52" s="209"/>
      <c r="Q52" s="209"/>
      <c r="R52" s="82"/>
      <c r="S52" s="209"/>
      <c r="T52" s="209"/>
      <c r="U52" s="209"/>
      <c r="V52" s="209"/>
      <c r="W52" s="209"/>
      <c r="X52" s="209"/>
      <c r="Y52" s="209"/>
      <c r="Z52" s="209"/>
      <c r="AA52" s="209"/>
      <c r="AB52" s="209"/>
      <c r="AC52" s="209"/>
      <c r="AD52" s="209"/>
      <c r="AE52" s="209"/>
      <c r="AF52" s="90">
        <f>SUM(H52,L52,P52,T52,X52,AB52)</f>
        <v>0</v>
      </c>
      <c r="AG52" s="90">
        <f>SUM(J52,N52,P52,T52,X52,AB52)</f>
        <v>60.180173576271187</v>
      </c>
    </row>
    <row r="53" spans="1:33" x14ac:dyDescent="0.25">
      <c r="A53" s="85" t="s">
        <v>147</v>
      </c>
      <c r="B53" s="54" t="s">
        <v>141</v>
      </c>
      <c r="C53" s="209"/>
      <c r="D53" s="90"/>
      <c r="E53" s="209"/>
      <c r="F53" s="90"/>
      <c r="G53" s="218"/>
      <c r="H53" s="218"/>
      <c r="I53" s="218"/>
      <c r="J53" s="218"/>
      <c r="K53" s="209"/>
      <c r="L53" s="218"/>
      <c r="M53" s="218"/>
      <c r="N53" s="218"/>
      <c r="O53" s="209"/>
      <c r="P53" s="209"/>
      <c r="Q53" s="209"/>
      <c r="R53" s="209"/>
      <c r="S53" s="209"/>
      <c r="T53" s="209"/>
      <c r="U53" s="209"/>
      <c r="V53" s="209"/>
      <c r="W53" s="209"/>
      <c r="X53" s="209"/>
      <c r="Y53" s="209"/>
      <c r="Z53" s="209"/>
      <c r="AA53" s="209"/>
      <c r="AB53" s="209"/>
      <c r="AC53" s="209"/>
      <c r="AD53" s="209"/>
      <c r="AE53" s="209"/>
      <c r="AF53" s="90"/>
      <c r="AG53" s="90"/>
    </row>
    <row r="54" spans="1:33" x14ac:dyDescent="0.25">
      <c r="A54" s="85" t="s">
        <v>146</v>
      </c>
      <c r="B54" s="84" t="s">
        <v>140</v>
      </c>
      <c r="C54" s="82"/>
      <c r="D54" s="214"/>
      <c r="E54" s="82"/>
      <c r="F54" s="214"/>
      <c r="G54" s="54"/>
      <c r="H54" s="54"/>
      <c r="I54" s="54"/>
      <c r="J54" s="54"/>
      <c r="K54" s="82"/>
      <c r="L54" s="54"/>
      <c r="M54" s="54"/>
      <c r="N54" s="54"/>
      <c r="O54" s="82"/>
      <c r="P54" s="82"/>
      <c r="Q54" s="82"/>
      <c r="R54" s="82"/>
      <c r="S54" s="82"/>
      <c r="T54" s="82"/>
      <c r="U54" s="82"/>
      <c r="V54" s="82"/>
      <c r="W54" s="82"/>
      <c r="X54" s="82"/>
      <c r="Y54" s="82"/>
      <c r="Z54" s="82"/>
      <c r="AA54" s="82"/>
      <c r="AB54" s="82"/>
      <c r="AC54" s="82"/>
      <c r="AD54" s="82"/>
      <c r="AE54" s="82"/>
      <c r="AF54" s="90"/>
      <c r="AG54" s="90"/>
    </row>
    <row r="55" spans="1:33" x14ac:dyDescent="0.25">
      <c r="A55" s="85" t="s">
        <v>145</v>
      </c>
      <c r="B55" s="84" t="s">
        <v>139</v>
      </c>
      <c r="C55" s="82"/>
      <c r="D55" s="214"/>
      <c r="E55" s="82"/>
      <c r="F55" s="214"/>
      <c r="G55" s="54"/>
      <c r="H55" s="54"/>
      <c r="I55" s="54"/>
      <c r="J55" s="54"/>
      <c r="K55" s="82"/>
      <c r="L55" s="54"/>
      <c r="M55" s="54"/>
      <c r="N55" s="54"/>
      <c r="O55" s="82"/>
      <c r="P55" s="82"/>
      <c r="Q55" s="82"/>
      <c r="R55" s="82"/>
      <c r="S55" s="82"/>
      <c r="T55" s="82"/>
      <c r="U55" s="82"/>
      <c r="V55" s="82"/>
      <c r="W55" s="82"/>
      <c r="X55" s="82"/>
      <c r="Y55" s="82"/>
      <c r="Z55" s="82"/>
      <c r="AA55" s="82"/>
      <c r="AB55" s="82"/>
      <c r="AC55" s="82"/>
      <c r="AD55" s="82"/>
      <c r="AE55" s="82"/>
      <c r="AF55" s="90"/>
      <c r="AG55" s="90"/>
    </row>
    <row r="56" spans="1:33" x14ac:dyDescent="0.25">
      <c r="A56" s="85" t="s">
        <v>144</v>
      </c>
      <c r="B56" s="84" t="s">
        <v>138</v>
      </c>
      <c r="C56" s="82"/>
      <c r="D56" s="214"/>
      <c r="E56" s="82"/>
      <c r="F56" s="214"/>
      <c r="G56" s="54"/>
      <c r="H56" s="54"/>
      <c r="I56" s="54"/>
      <c r="J56" s="90">
        <f>J47</f>
        <v>18.22</v>
      </c>
      <c r="K56" s="229">
        <v>4</v>
      </c>
      <c r="L56" s="54"/>
      <c r="M56" s="54"/>
      <c r="N56" s="90"/>
      <c r="O56" s="229"/>
      <c r="P56" s="82"/>
      <c r="Q56" s="82"/>
      <c r="R56" s="82"/>
      <c r="S56" s="82"/>
      <c r="T56" s="82"/>
      <c r="U56" s="82"/>
      <c r="V56" s="82"/>
      <c r="W56" s="82"/>
      <c r="X56" s="82"/>
      <c r="Y56" s="82"/>
      <c r="Z56" s="82"/>
      <c r="AA56" s="82"/>
      <c r="AB56" s="82"/>
      <c r="AC56" s="82"/>
      <c r="AD56" s="82"/>
      <c r="AE56" s="82"/>
      <c r="AF56" s="90">
        <f>SUM(H56,L56,P56,T56,X56,AB56)</f>
        <v>0</v>
      </c>
      <c r="AG56" s="90">
        <f>SUM(J56,N56,P56,T56,X56,AB56)</f>
        <v>18.22</v>
      </c>
    </row>
    <row r="57" spans="1:33" ht="18.75" x14ac:dyDescent="0.25">
      <c r="A57" s="85" t="s">
        <v>143</v>
      </c>
      <c r="B57" s="84" t="s">
        <v>137</v>
      </c>
      <c r="C57" s="82"/>
      <c r="D57" s="214"/>
      <c r="E57" s="82"/>
      <c r="F57" s="214"/>
      <c r="G57" s="54"/>
      <c r="H57" s="54"/>
      <c r="I57" s="54"/>
      <c r="J57" s="54"/>
      <c r="K57" s="54"/>
      <c r="L57" s="54"/>
      <c r="M57" s="54"/>
      <c r="N57" s="54"/>
      <c r="O57" s="82"/>
      <c r="P57" s="82"/>
      <c r="Q57" s="82"/>
      <c r="R57" s="82"/>
      <c r="S57" s="82"/>
      <c r="T57" s="82"/>
      <c r="U57" s="82"/>
      <c r="V57" s="82"/>
      <c r="W57" s="82"/>
      <c r="X57" s="82"/>
      <c r="Y57" s="82"/>
      <c r="Z57" s="82"/>
      <c r="AA57" s="82"/>
      <c r="AB57" s="82"/>
      <c r="AC57" s="82"/>
      <c r="AD57" s="82"/>
      <c r="AE57" s="82"/>
      <c r="AF57" s="90"/>
      <c r="AG57" s="90"/>
    </row>
    <row r="58" spans="1:33" ht="36.75" customHeight="1" x14ac:dyDescent="0.25">
      <c r="A58" s="88" t="s">
        <v>60</v>
      </c>
      <c r="B58" s="105" t="s">
        <v>243</v>
      </c>
      <c r="C58" s="84"/>
      <c r="D58" s="214"/>
      <c r="E58" s="214"/>
      <c r="F58" s="214"/>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214"/>
      <c r="D59" s="214"/>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237</v>
      </c>
      <c r="B60" s="86" t="s">
        <v>163</v>
      </c>
      <c r="C60" s="86"/>
      <c r="D60" s="214"/>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238</v>
      </c>
      <c r="B61" s="86" t="s">
        <v>161</v>
      </c>
      <c r="C61" s="86"/>
      <c r="D61" s="214"/>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239</v>
      </c>
      <c r="B62" s="86" t="s">
        <v>159</v>
      </c>
      <c r="C62" s="86"/>
      <c r="D62" s="214"/>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240</v>
      </c>
      <c r="B63" s="86" t="s">
        <v>242</v>
      </c>
      <c r="C63" s="86"/>
      <c r="D63" s="214"/>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241</v>
      </c>
      <c r="B64" s="84" t="s">
        <v>137</v>
      </c>
      <c r="C64" s="84"/>
      <c r="D64" s="214"/>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85"/>
      <c r="C66" s="385"/>
      <c r="D66" s="385"/>
      <c r="E66" s="385"/>
      <c r="F66" s="385"/>
      <c r="G66" s="385"/>
      <c r="H66" s="385"/>
      <c r="I66" s="385"/>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86"/>
      <c r="C68" s="386"/>
      <c r="D68" s="386"/>
      <c r="E68" s="386"/>
      <c r="F68" s="386"/>
      <c r="G68" s="386"/>
      <c r="H68" s="386"/>
      <c r="I68" s="386"/>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85"/>
      <c r="C70" s="385"/>
      <c r="D70" s="385"/>
      <c r="E70" s="385"/>
      <c r="F70" s="385"/>
      <c r="G70" s="385"/>
      <c r="H70" s="385"/>
      <c r="I70" s="385"/>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85"/>
      <c r="C72" s="385"/>
      <c r="D72" s="385"/>
      <c r="E72" s="385"/>
      <c r="F72" s="385"/>
      <c r="G72" s="385"/>
      <c r="H72" s="385"/>
      <c r="I72" s="385"/>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86"/>
      <c r="C73" s="386"/>
      <c r="D73" s="386"/>
      <c r="E73" s="386"/>
      <c r="F73" s="386"/>
      <c r="G73" s="386"/>
      <c r="H73" s="386"/>
      <c r="I73" s="386"/>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85"/>
      <c r="C74" s="385"/>
      <c r="D74" s="385"/>
      <c r="E74" s="385"/>
      <c r="F74" s="385"/>
      <c r="G74" s="385"/>
      <c r="H74" s="385"/>
      <c r="I74" s="385"/>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83"/>
      <c r="C75" s="383"/>
      <c r="D75" s="383"/>
      <c r="E75" s="383"/>
      <c r="F75" s="383"/>
      <c r="G75" s="383"/>
      <c r="H75" s="383"/>
      <c r="I75" s="383"/>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84"/>
      <c r="C77" s="384"/>
      <c r="D77" s="384"/>
      <c r="E77" s="384"/>
      <c r="F77" s="384"/>
      <c r="G77" s="384"/>
      <c r="H77" s="384"/>
      <c r="I77" s="384"/>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AV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4" t="str">
        <f>'6.2. Паспорт фин осв ввод'!A4:AG4</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8.75" x14ac:dyDescent="0.25">
      <c r="A9" s="247" t="str">
        <f>'6.2. Паспорт фин осв ввод'!A8:AG8</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8.75" x14ac:dyDescent="0.25">
      <c r="A12" s="247" t="str">
        <f>'6.2. Паспорт фин осв ввод'!A11:AG11</f>
        <v>J_524-ЭГ-29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50" t="str">
        <f>'6.2. Паспорт фин осв ввод'!A14:AG14</f>
        <v>"Реконструкция ВЛ-110 кВ ЭГРЭС-Иультин (87-ой км) (111 опор)"</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387" t="s">
        <v>487</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6" customFormat="1" ht="58.5" customHeight="1" x14ac:dyDescent="0.25">
      <c r="A22" s="388" t="s">
        <v>54</v>
      </c>
      <c r="B22" s="391" t="s">
        <v>26</v>
      </c>
      <c r="C22" s="388" t="s">
        <v>53</v>
      </c>
      <c r="D22" s="388" t="s">
        <v>52</v>
      </c>
      <c r="E22" s="394" t="s">
        <v>498</v>
      </c>
      <c r="F22" s="395"/>
      <c r="G22" s="395"/>
      <c r="H22" s="395"/>
      <c r="I22" s="395"/>
      <c r="J22" s="395"/>
      <c r="K22" s="395"/>
      <c r="L22" s="396"/>
      <c r="M22" s="388" t="s">
        <v>51</v>
      </c>
      <c r="N22" s="388" t="s">
        <v>50</v>
      </c>
      <c r="O22" s="388" t="s">
        <v>49</v>
      </c>
      <c r="P22" s="397" t="s">
        <v>251</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6" customFormat="1" ht="64.5" customHeight="1" x14ac:dyDescent="0.25">
      <c r="A23" s="389"/>
      <c r="B23" s="392"/>
      <c r="C23" s="389"/>
      <c r="D23" s="389"/>
      <c r="E23" s="403" t="s">
        <v>25</v>
      </c>
      <c r="F23" s="405" t="s">
        <v>141</v>
      </c>
      <c r="G23" s="405" t="s">
        <v>140</v>
      </c>
      <c r="H23" s="405" t="s">
        <v>139</v>
      </c>
      <c r="I23" s="409" t="s">
        <v>407</v>
      </c>
      <c r="J23" s="409" t="s">
        <v>408</v>
      </c>
      <c r="K23" s="409" t="s">
        <v>409</v>
      </c>
      <c r="L23" s="405" t="s">
        <v>81</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6"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80" t="s">
        <v>15</v>
      </c>
      <c r="AG24" s="180" t="s">
        <v>14</v>
      </c>
      <c r="AH24" s="181" t="s">
        <v>3</v>
      </c>
      <c r="AI24" s="181" t="s">
        <v>13</v>
      </c>
      <c r="AJ24" s="390"/>
      <c r="AK24" s="390"/>
      <c r="AL24" s="390"/>
      <c r="AM24" s="390"/>
      <c r="AN24" s="390"/>
      <c r="AO24" s="390"/>
      <c r="AP24" s="390"/>
      <c r="AQ24" s="400"/>
      <c r="AR24" s="397"/>
      <c r="AS24" s="397"/>
      <c r="AT24" s="397"/>
      <c r="AU24" s="397"/>
      <c r="AV24" s="4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88" zoomScaleNormal="90" zoomScaleSheetLayoutView="88" workbookViewId="0">
      <selection activeCell="B28" sqref="B28"/>
    </sheetView>
  </sheetViews>
  <sheetFormatPr defaultRowHeight="15.75" x14ac:dyDescent="0.25"/>
  <cols>
    <col min="1" max="2" width="66.140625" style="151"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42" t="s">
        <v>70</v>
      </c>
    </row>
    <row r="2" spans="1:8" ht="18.75" x14ac:dyDescent="0.3">
      <c r="B2" s="15" t="s">
        <v>12</v>
      </c>
    </row>
    <row r="3" spans="1:8" ht="18.75" x14ac:dyDescent="0.3">
      <c r="B3" s="15" t="s">
        <v>506</v>
      </c>
    </row>
    <row r="4" spans="1:8" x14ac:dyDescent="0.25">
      <c r="B4" s="47"/>
    </row>
    <row r="5" spans="1:8" ht="18.75" x14ac:dyDescent="0.3">
      <c r="A5" s="412" t="str">
        <f>'7. Паспорт отчет о закупке'!A5:AV5</f>
        <v>Год раскрытия информации: 2019 год</v>
      </c>
      <c r="B5" s="412"/>
      <c r="C5" s="96"/>
      <c r="D5" s="96"/>
      <c r="E5" s="96"/>
      <c r="F5" s="96"/>
      <c r="G5" s="96"/>
      <c r="H5" s="96"/>
    </row>
    <row r="6" spans="1:8" ht="18.75" x14ac:dyDescent="0.3">
      <c r="A6" s="185"/>
      <c r="B6" s="185"/>
      <c r="C6" s="185"/>
      <c r="D6" s="185"/>
      <c r="E6" s="185"/>
      <c r="F6" s="185"/>
      <c r="G6" s="185"/>
      <c r="H6" s="185"/>
    </row>
    <row r="7" spans="1:8" ht="18.75" x14ac:dyDescent="0.25">
      <c r="A7" s="248" t="s">
        <v>11</v>
      </c>
      <c r="B7" s="248"/>
      <c r="C7" s="184"/>
      <c r="D7" s="184"/>
      <c r="E7" s="184"/>
      <c r="F7" s="184"/>
      <c r="G7" s="184"/>
      <c r="H7" s="184"/>
    </row>
    <row r="8" spans="1:8" ht="18.75" x14ac:dyDescent="0.25">
      <c r="A8" s="184"/>
      <c r="B8" s="184"/>
      <c r="C8" s="184"/>
      <c r="D8" s="184"/>
      <c r="E8" s="184"/>
      <c r="F8" s="184"/>
      <c r="G8" s="184"/>
      <c r="H8" s="184"/>
    </row>
    <row r="9" spans="1:8" ht="18.75" x14ac:dyDescent="0.25">
      <c r="A9" s="247" t="str">
        <f>'7. Паспорт отчет о закупке'!A9:AV9</f>
        <v>Акционерное общество "Чукотэнерго"</v>
      </c>
      <c r="B9" s="247"/>
      <c r="C9" s="182"/>
      <c r="D9" s="182"/>
      <c r="E9" s="182"/>
      <c r="F9" s="182"/>
      <c r="G9" s="182"/>
      <c r="H9" s="182"/>
    </row>
    <row r="10" spans="1:8" x14ac:dyDescent="0.25">
      <c r="A10" s="245" t="s">
        <v>10</v>
      </c>
      <c r="B10" s="245"/>
      <c r="C10" s="183"/>
      <c r="D10" s="183"/>
      <c r="E10" s="183"/>
      <c r="F10" s="183"/>
      <c r="G10" s="183"/>
      <c r="H10" s="183"/>
    </row>
    <row r="11" spans="1:8" ht="18.75" x14ac:dyDescent="0.25">
      <c r="A11" s="184"/>
      <c r="B11" s="184"/>
      <c r="C11" s="184"/>
      <c r="D11" s="184"/>
      <c r="E11" s="184"/>
      <c r="F11" s="184"/>
      <c r="G11" s="184"/>
      <c r="H11" s="184"/>
    </row>
    <row r="12" spans="1:8" ht="30.75" customHeight="1" x14ac:dyDescent="0.25">
      <c r="A12" s="247" t="str">
        <f>'7. Паспорт отчет о закупке'!A12:AV12</f>
        <v>J_524-ЭГ-29</v>
      </c>
      <c r="B12" s="247"/>
      <c r="C12" s="182"/>
      <c r="D12" s="182"/>
      <c r="E12" s="182"/>
      <c r="F12" s="182"/>
      <c r="G12" s="182"/>
      <c r="H12" s="182"/>
    </row>
    <row r="13" spans="1:8" x14ac:dyDescent="0.25">
      <c r="A13" s="245" t="s">
        <v>9</v>
      </c>
      <c r="B13" s="245"/>
      <c r="C13" s="183"/>
      <c r="D13" s="183"/>
      <c r="E13" s="183"/>
      <c r="F13" s="183"/>
      <c r="G13" s="183"/>
      <c r="H13" s="183"/>
    </row>
    <row r="14" spans="1:8" ht="18.75" x14ac:dyDescent="0.25">
      <c r="A14" s="11"/>
      <c r="B14" s="11"/>
      <c r="C14" s="11"/>
      <c r="D14" s="11"/>
      <c r="E14" s="11"/>
      <c r="F14" s="11"/>
      <c r="G14" s="11"/>
      <c r="H14" s="11"/>
    </row>
    <row r="15" spans="1:8" ht="42.75" customHeight="1" x14ac:dyDescent="0.25">
      <c r="A15" s="249" t="str">
        <f>'7. Паспорт отчет о закупке'!A15:AV15</f>
        <v>"Реконструкция ВЛ-110 кВ ЭГРЭС-Иультин (87-ой км) (111 опор)"</v>
      </c>
      <c r="B15" s="249"/>
      <c r="C15" s="182"/>
      <c r="D15" s="182"/>
      <c r="E15" s="182"/>
      <c r="F15" s="182"/>
      <c r="G15" s="182"/>
      <c r="H15" s="182"/>
    </row>
    <row r="16" spans="1:8" x14ac:dyDescent="0.25">
      <c r="A16" s="245" t="s">
        <v>7</v>
      </c>
      <c r="B16" s="245"/>
      <c r="C16" s="183"/>
      <c r="D16" s="183"/>
      <c r="E16" s="183"/>
      <c r="F16" s="183"/>
      <c r="G16" s="183"/>
      <c r="H16" s="183"/>
    </row>
    <row r="17" spans="1:2" x14ac:dyDescent="0.25">
      <c r="B17" s="153"/>
    </row>
    <row r="18" spans="1:2" ht="33.75" customHeight="1" x14ac:dyDescent="0.25">
      <c r="A18" s="416" t="s">
        <v>488</v>
      </c>
      <c r="B18" s="417"/>
    </row>
    <row r="19" spans="1:2" x14ac:dyDescent="0.25">
      <c r="B19" s="47"/>
    </row>
    <row r="20" spans="1:2" ht="16.5" thickBot="1" x14ac:dyDescent="0.3">
      <c r="B20" s="154"/>
    </row>
    <row r="21" spans="1:2" ht="16.5" thickBot="1" x14ac:dyDescent="0.3">
      <c r="A21" s="155" t="s">
        <v>352</v>
      </c>
      <c r="B21" s="156" t="s">
        <v>518</v>
      </c>
    </row>
    <row r="22" spans="1:2" ht="16.5" thickBot="1" x14ac:dyDescent="0.3">
      <c r="A22" s="155" t="s">
        <v>353</v>
      </c>
      <c r="B22" s="156" t="s">
        <v>520</v>
      </c>
    </row>
    <row r="23" spans="1:2" ht="16.5" thickBot="1" x14ac:dyDescent="0.3">
      <c r="A23" s="155" t="s">
        <v>333</v>
      </c>
      <c r="B23" s="157" t="s">
        <v>512</v>
      </c>
    </row>
    <row r="24" spans="1:2" ht="16.5" thickBot="1" x14ac:dyDescent="0.3">
      <c r="A24" s="155" t="s">
        <v>354</v>
      </c>
      <c r="B24" s="157" t="s">
        <v>345</v>
      </c>
    </row>
    <row r="25" spans="1:2" ht="16.5" thickBot="1" x14ac:dyDescent="0.3">
      <c r="A25" s="158" t="s">
        <v>355</v>
      </c>
      <c r="B25" s="210">
        <v>43830</v>
      </c>
    </row>
    <row r="26" spans="1:2" ht="30.75" thickBot="1" x14ac:dyDescent="0.3">
      <c r="A26" s="159" t="s">
        <v>356</v>
      </c>
      <c r="B26" s="160" t="s">
        <v>357</v>
      </c>
    </row>
    <row r="27" spans="1:2" ht="29.25" thickBot="1" x14ac:dyDescent="0.3">
      <c r="A27" s="167" t="s">
        <v>358</v>
      </c>
      <c r="B27" s="162">
        <v>70.417144820000004</v>
      </c>
    </row>
    <row r="28" spans="1:2" ht="16.5" thickBot="1" x14ac:dyDescent="0.3">
      <c r="A28" s="162" t="s">
        <v>359</v>
      </c>
      <c r="B28" s="162"/>
    </row>
    <row r="29" spans="1:2" ht="29.25" thickBot="1" x14ac:dyDescent="0.3">
      <c r="A29" s="168" t="s">
        <v>360</v>
      </c>
      <c r="B29" s="162"/>
    </row>
    <row r="30" spans="1:2" ht="29.25" thickBot="1" x14ac:dyDescent="0.3">
      <c r="A30" s="168" t="s">
        <v>361</v>
      </c>
      <c r="B30" s="162"/>
    </row>
    <row r="31" spans="1:2" ht="16.5" thickBot="1" x14ac:dyDescent="0.3">
      <c r="A31" s="162" t="s">
        <v>362</v>
      </c>
      <c r="B31" s="162"/>
    </row>
    <row r="32" spans="1:2" ht="29.25" thickBot="1" x14ac:dyDescent="0.3">
      <c r="A32" s="168" t="s">
        <v>363</v>
      </c>
      <c r="B32" s="162"/>
    </row>
    <row r="33" spans="1:2" ht="16.5" thickBot="1" x14ac:dyDescent="0.3">
      <c r="A33" s="162" t="s">
        <v>364</v>
      </c>
      <c r="B33" s="162"/>
    </row>
    <row r="34" spans="1:2" ht="16.5" thickBot="1" x14ac:dyDescent="0.3">
      <c r="A34" s="162" t="s">
        <v>365</v>
      </c>
      <c r="B34" s="162"/>
    </row>
    <row r="35" spans="1:2" ht="16.5" thickBot="1" x14ac:dyDescent="0.3">
      <c r="A35" s="162" t="s">
        <v>366</v>
      </c>
      <c r="B35" s="162"/>
    </row>
    <row r="36" spans="1:2" ht="16.5" thickBot="1" x14ac:dyDescent="0.3">
      <c r="A36" s="162" t="s">
        <v>367</v>
      </c>
      <c r="B36" s="162"/>
    </row>
    <row r="37" spans="1:2" ht="29.25" thickBot="1" x14ac:dyDescent="0.3">
      <c r="A37" s="168" t="s">
        <v>368</v>
      </c>
      <c r="B37" s="162"/>
    </row>
    <row r="38" spans="1:2" ht="16.5" thickBot="1" x14ac:dyDescent="0.3">
      <c r="A38" s="162" t="s">
        <v>364</v>
      </c>
      <c r="B38" s="162"/>
    </row>
    <row r="39" spans="1:2" ht="16.5" thickBot="1" x14ac:dyDescent="0.3">
      <c r="A39" s="162" t="s">
        <v>365</v>
      </c>
      <c r="B39" s="162"/>
    </row>
    <row r="40" spans="1:2" ht="16.5" thickBot="1" x14ac:dyDescent="0.3">
      <c r="A40" s="162" t="s">
        <v>366</v>
      </c>
      <c r="B40" s="162"/>
    </row>
    <row r="41" spans="1:2" ht="16.5" thickBot="1" x14ac:dyDescent="0.3">
      <c r="A41" s="162" t="s">
        <v>367</v>
      </c>
      <c r="B41" s="162"/>
    </row>
    <row r="42" spans="1:2" ht="29.25" thickBot="1" x14ac:dyDescent="0.3">
      <c r="A42" s="168" t="s">
        <v>369</v>
      </c>
      <c r="B42" s="162"/>
    </row>
    <row r="43" spans="1:2" ht="16.5" thickBot="1" x14ac:dyDescent="0.3">
      <c r="A43" s="162" t="s">
        <v>364</v>
      </c>
      <c r="B43" s="162"/>
    </row>
    <row r="44" spans="1:2" ht="16.5" thickBot="1" x14ac:dyDescent="0.3">
      <c r="A44" s="162" t="s">
        <v>365</v>
      </c>
      <c r="B44" s="162"/>
    </row>
    <row r="45" spans="1:2" ht="16.5" thickBot="1" x14ac:dyDescent="0.3">
      <c r="A45" s="162" t="s">
        <v>366</v>
      </c>
      <c r="B45" s="162"/>
    </row>
    <row r="46" spans="1:2" ht="16.5" thickBot="1" x14ac:dyDescent="0.3">
      <c r="A46" s="162" t="s">
        <v>367</v>
      </c>
      <c r="B46" s="162"/>
    </row>
    <row r="47" spans="1:2" ht="29.25" thickBot="1" x14ac:dyDescent="0.3">
      <c r="A47" s="161" t="s">
        <v>370</v>
      </c>
      <c r="B47" s="169"/>
    </row>
    <row r="48" spans="1:2" ht="16.5" thickBot="1" x14ac:dyDescent="0.3">
      <c r="A48" s="163" t="s">
        <v>362</v>
      </c>
      <c r="B48" s="169"/>
    </row>
    <row r="49" spans="1:2" ht="16.5" thickBot="1" x14ac:dyDescent="0.3">
      <c r="A49" s="163" t="s">
        <v>371</v>
      </c>
      <c r="B49" s="169"/>
    </row>
    <row r="50" spans="1:2" ht="16.5" thickBot="1" x14ac:dyDescent="0.3">
      <c r="A50" s="163" t="s">
        <v>372</v>
      </c>
      <c r="B50" s="169"/>
    </row>
    <row r="51" spans="1:2" ht="16.5" thickBot="1" x14ac:dyDescent="0.3">
      <c r="A51" s="163" t="s">
        <v>373</v>
      </c>
      <c r="B51" s="169"/>
    </row>
    <row r="52" spans="1:2" ht="16.5" thickBot="1" x14ac:dyDescent="0.3">
      <c r="A52" s="158" t="s">
        <v>374</v>
      </c>
      <c r="B52" s="170"/>
    </row>
    <row r="53" spans="1:2" ht="16.5" thickBot="1" x14ac:dyDescent="0.3">
      <c r="A53" s="158" t="s">
        <v>375</v>
      </c>
      <c r="B53" s="170"/>
    </row>
    <row r="54" spans="1:2" ht="16.5" thickBot="1" x14ac:dyDescent="0.3">
      <c r="A54" s="158" t="s">
        <v>376</v>
      </c>
      <c r="B54" s="170"/>
    </row>
    <row r="55" spans="1:2" ht="16.5" thickBot="1" x14ac:dyDescent="0.3">
      <c r="A55" s="159" t="s">
        <v>377</v>
      </c>
      <c r="B55" s="160"/>
    </row>
    <row r="56" spans="1:2" x14ac:dyDescent="0.25">
      <c r="A56" s="161" t="s">
        <v>378</v>
      </c>
      <c r="B56" s="413" t="s">
        <v>379</v>
      </c>
    </row>
    <row r="57" spans="1:2" x14ac:dyDescent="0.25">
      <c r="A57" s="165" t="s">
        <v>380</v>
      </c>
      <c r="B57" s="414"/>
    </row>
    <row r="58" spans="1:2" x14ac:dyDescent="0.25">
      <c r="A58" s="165" t="s">
        <v>381</v>
      </c>
      <c r="B58" s="414"/>
    </row>
    <row r="59" spans="1:2" x14ac:dyDescent="0.25">
      <c r="A59" s="165" t="s">
        <v>382</v>
      </c>
      <c r="B59" s="414"/>
    </row>
    <row r="60" spans="1:2" x14ac:dyDescent="0.25">
      <c r="A60" s="165" t="s">
        <v>383</v>
      </c>
      <c r="B60" s="414"/>
    </row>
    <row r="61" spans="1:2" ht="16.5" thickBot="1" x14ac:dyDescent="0.3">
      <c r="A61" s="166" t="s">
        <v>384</v>
      </c>
      <c r="B61" s="415"/>
    </row>
    <row r="62" spans="1:2" ht="30.75" thickBot="1" x14ac:dyDescent="0.3">
      <c r="A62" s="163" t="s">
        <v>385</v>
      </c>
      <c r="B62" s="164"/>
    </row>
    <row r="63" spans="1:2" ht="29.25" thickBot="1" x14ac:dyDescent="0.3">
      <c r="A63" s="158" t="s">
        <v>386</v>
      </c>
      <c r="B63" s="164"/>
    </row>
    <row r="64" spans="1:2" ht="16.5" thickBot="1" x14ac:dyDescent="0.3">
      <c r="A64" s="163" t="s">
        <v>362</v>
      </c>
      <c r="B64" s="171"/>
    </row>
    <row r="65" spans="1:2" ht="16.5" thickBot="1" x14ac:dyDescent="0.3">
      <c r="A65" s="163" t="s">
        <v>387</v>
      </c>
      <c r="B65" s="164"/>
    </row>
    <row r="66" spans="1:2" ht="16.5" thickBot="1" x14ac:dyDescent="0.3">
      <c r="A66" s="163" t="s">
        <v>388</v>
      </c>
      <c r="B66" s="171"/>
    </row>
    <row r="67" spans="1:2" ht="30.75" thickBot="1" x14ac:dyDescent="0.3">
      <c r="A67" s="172" t="s">
        <v>389</v>
      </c>
      <c r="B67" s="186" t="s">
        <v>390</v>
      </c>
    </row>
    <row r="68" spans="1:2" ht="16.5" thickBot="1" x14ac:dyDescent="0.3">
      <c r="A68" s="158" t="s">
        <v>391</v>
      </c>
      <c r="B68" s="170"/>
    </row>
    <row r="69" spans="1:2" ht="16.5" thickBot="1" x14ac:dyDescent="0.3">
      <c r="A69" s="165" t="s">
        <v>392</v>
      </c>
      <c r="B69" s="173"/>
    </row>
    <row r="70" spans="1:2" ht="16.5" thickBot="1" x14ac:dyDescent="0.3">
      <c r="A70" s="165" t="s">
        <v>393</v>
      </c>
      <c r="B70" s="173"/>
    </row>
    <row r="71" spans="1:2" ht="16.5" thickBot="1" x14ac:dyDescent="0.3">
      <c r="A71" s="165" t="s">
        <v>394</v>
      </c>
      <c r="B71" s="173"/>
    </row>
    <row r="72" spans="1:2" ht="45.75" thickBot="1" x14ac:dyDescent="0.3">
      <c r="A72" s="174" t="s">
        <v>395</v>
      </c>
      <c r="B72" s="171" t="s">
        <v>396</v>
      </c>
    </row>
    <row r="73" spans="1:2" ht="28.5" x14ac:dyDescent="0.25">
      <c r="A73" s="161" t="s">
        <v>397</v>
      </c>
      <c r="B73" s="413" t="s">
        <v>398</v>
      </c>
    </row>
    <row r="74" spans="1:2" x14ac:dyDescent="0.25">
      <c r="A74" s="165" t="s">
        <v>399</v>
      </c>
      <c r="B74" s="414"/>
    </row>
    <row r="75" spans="1:2" x14ac:dyDescent="0.25">
      <c r="A75" s="165" t="s">
        <v>400</v>
      </c>
      <c r="B75" s="414"/>
    </row>
    <row r="76" spans="1:2" x14ac:dyDescent="0.25">
      <c r="A76" s="165" t="s">
        <v>401</v>
      </c>
      <c r="B76" s="414"/>
    </row>
    <row r="77" spans="1:2" x14ac:dyDescent="0.25">
      <c r="A77" s="165" t="s">
        <v>402</v>
      </c>
      <c r="B77" s="414"/>
    </row>
    <row r="78" spans="1:2" ht="16.5" thickBot="1" x14ac:dyDescent="0.3">
      <c r="A78" s="175" t="s">
        <v>403</v>
      </c>
      <c r="B78" s="415"/>
    </row>
    <row r="81" spans="1:2" x14ac:dyDescent="0.25">
      <c r="A81" s="176"/>
      <c r="B81" s="177"/>
    </row>
    <row r="82" spans="1:2" x14ac:dyDescent="0.25">
      <c r="B82" s="178"/>
    </row>
    <row r="83" spans="1:2" x14ac:dyDescent="0.25">
      <c r="B83" s="17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39" sqref="D3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4" t="str">
        <f>'1. паспорт местоположение'!A5:C5</f>
        <v>Год раскрытия информации: 2019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7" t="str">
        <f>'1. паспорт местоположение'!A9:C9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50" t="str">
        <f>'1. паспорт местоположение'!A12:C12</f>
        <v>J_524-ЭГ-29</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5.75" x14ac:dyDescent="0.2">
      <c r="A14" s="250" t="str">
        <f>'1. паспорт местоположение'!A15:C15</f>
        <v>"Реконструкция ВЛ-110 кВ ЭГРЭС-Иультин (87-ой км) (111 опор)"</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6" t="s">
        <v>464</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
      <c r="A19" s="254" t="s">
        <v>6</v>
      </c>
      <c r="B19" s="254" t="s">
        <v>109</v>
      </c>
      <c r="C19" s="255" t="s">
        <v>351</v>
      </c>
      <c r="D19" s="254" t="s">
        <v>350</v>
      </c>
      <c r="E19" s="254" t="s">
        <v>108</v>
      </c>
      <c r="F19" s="254" t="s">
        <v>107</v>
      </c>
      <c r="G19" s="254" t="s">
        <v>346</v>
      </c>
      <c r="H19" s="254" t="s">
        <v>106</v>
      </c>
      <c r="I19" s="254" t="s">
        <v>105</v>
      </c>
      <c r="J19" s="254" t="s">
        <v>104</v>
      </c>
      <c r="K19" s="254" t="s">
        <v>103</v>
      </c>
      <c r="L19" s="254" t="s">
        <v>102</v>
      </c>
      <c r="M19" s="254" t="s">
        <v>101</v>
      </c>
      <c r="N19" s="254" t="s">
        <v>100</v>
      </c>
      <c r="O19" s="254" t="s">
        <v>99</v>
      </c>
      <c r="P19" s="254" t="s">
        <v>98</v>
      </c>
      <c r="Q19" s="254" t="s">
        <v>349</v>
      </c>
      <c r="R19" s="254"/>
      <c r="S19" s="257" t="s">
        <v>456</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5" t="s">
        <v>347</v>
      </c>
      <c r="R20" s="46" t="s">
        <v>348</v>
      </c>
      <c r="S20" s="257"/>
      <c r="T20" s="31"/>
      <c r="U20" s="31"/>
      <c r="V20" s="31"/>
      <c r="W20" s="31"/>
      <c r="X20" s="31"/>
      <c r="Y20" s="31"/>
      <c r="Z20" s="30"/>
      <c r="AA20" s="30"/>
      <c r="AB20" s="30"/>
    </row>
    <row r="21" spans="1:28" s="3" customFormat="1" ht="18.75" x14ac:dyDescent="0.2">
      <c r="A21" s="45">
        <v>1</v>
      </c>
      <c r="B21" s="50">
        <v>2</v>
      </c>
      <c r="C21" s="45">
        <v>3</v>
      </c>
      <c r="D21" s="50">
        <v>4</v>
      </c>
      <c r="E21" s="45">
        <v>5</v>
      </c>
      <c r="F21" s="50">
        <v>6</v>
      </c>
      <c r="G21" s="189">
        <v>7</v>
      </c>
      <c r="H21" s="190">
        <v>8</v>
      </c>
      <c r="I21" s="189">
        <v>9</v>
      </c>
      <c r="J21" s="190">
        <v>10</v>
      </c>
      <c r="K21" s="189">
        <v>11</v>
      </c>
      <c r="L21" s="190">
        <v>12</v>
      </c>
      <c r="M21" s="189">
        <v>13</v>
      </c>
      <c r="N21" s="190">
        <v>14</v>
      </c>
      <c r="O21" s="189">
        <v>15</v>
      </c>
      <c r="P21" s="190">
        <v>16</v>
      </c>
      <c r="Q21" s="189">
        <v>17</v>
      </c>
      <c r="R21" s="190">
        <v>18</v>
      </c>
      <c r="S21" s="189">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457</v>
      </c>
      <c r="H22" s="50"/>
      <c r="I22" s="50"/>
      <c r="J22" s="50"/>
      <c r="K22" s="50"/>
      <c r="L22" s="50"/>
      <c r="M22" s="50"/>
      <c r="N22" s="50"/>
      <c r="O22" s="50"/>
      <c r="P22" s="50"/>
      <c r="Q22" s="41"/>
      <c r="R22" s="5"/>
      <c r="S22" s="188"/>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188"/>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188"/>
      <c r="T24" s="31"/>
      <c r="U24" s="31"/>
      <c r="V24" s="31"/>
      <c r="W24" s="31"/>
      <c r="X24" s="30"/>
      <c r="Y24" s="30"/>
      <c r="Z24" s="30"/>
      <c r="AA24" s="30"/>
      <c r="AB24" s="30"/>
    </row>
    <row r="25" spans="1:28" s="3" customFormat="1" ht="31.5" x14ac:dyDescent="0.2">
      <c r="A25" s="49"/>
      <c r="B25" s="50" t="s">
        <v>93</v>
      </c>
      <c r="C25" s="50"/>
      <c r="D25" s="50"/>
      <c r="E25" s="50" t="s">
        <v>92</v>
      </c>
      <c r="F25" s="50" t="s">
        <v>91</v>
      </c>
      <c r="G25" s="50" t="s">
        <v>458</v>
      </c>
      <c r="H25" s="34"/>
      <c r="I25" s="34"/>
      <c r="J25" s="34"/>
      <c r="K25" s="34"/>
      <c r="L25" s="34"/>
      <c r="M25" s="34"/>
      <c r="N25" s="34"/>
      <c r="O25" s="34"/>
      <c r="P25" s="34"/>
      <c r="Q25" s="34"/>
      <c r="R25" s="5"/>
      <c r="S25" s="188"/>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188"/>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188"/>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88"/>
      <c r="T28" s="31"/>
      <c r="U28" s="31"/>
      <c r="V28" s="31"/>
      <c r="W28" s="31"/>
      <c r="X28" s="30"/>
      <c r="Y28" s="30"/>
      <c r="Z28" s="30"/>
      <c r="AA28" s="30"/>
      <c r="AB28" s="30"/>
    </row>
    <row r="29" spans="1:28" ht="20.25" customHeight="1" x14ac:dyDescent="0.25">
      <c r="A29" s="149"/>
      <c r="B29" s="50" t="s">
        <v>344</v>
      </c>
      <c r="C29" s="50"/>
      <c r="D29" s="50"/>
      <c r="E29" s="149" t="s">
        <v>345</v>
      </c>
      <c r="F29" s="149" t="s">
        <v>345</v>
      </c>
      <c r="G29" s="149" t="s">
        <v>345</v>
      </c>
      <c r="H29" s="149"/>
      <c r="I29" s="149"/>
      <c r="J29" s="149"/>
      <c r="K29" s="149"/>
      <c r="L29" s="149"/>
      <c r="M29" s="149"/>
      <c r="N29" s="149"/>
      <c r="O29" s="149"/>
      <c r="P29" s="149"/>
      <c r="Q29" s="15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45" sqref="P45"/>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2019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7" t="str">
        <f>'1. паспорт местоположение'!A9:C9</f>
        <v>Акционерное общество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7" t="str">
        <f>'1. паспорт местоположение'!A12:C12</f>
        <v>J_524-ЭГ-29</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20" customFormat="1" x14ac:dyDescent="0.25">
      <c r="A16" s="250" t="str">
        <f>'1. паспорт местоположение'!A15:C15</f>
        <v>"Реконструкция ВЛ-110 кВ ЭГРЭС-Иультин (87-ой км) (111 опор)"</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7" t="s">
        <v>469</v>
      </c>
      <c r="B19" s="247"/>
      <c r="C19" s="247"/>
      <c r="D19" s="247"/>
      <c r="E19" s="247"/>
      <c r="F19" s="247"/>
      <c r="G19" s="247"/>
      <c r="H19" s="247"/>
      <c r="I19" s="247"/>
      <c r="J19" s="247"/>
      <c r="K19" s="247"/>
      <c r="L19" s="247"/>
      <c r="M19" s="247"/>
      <c r="N19" s="247"/>
      <c r="O19" s="247"/>
      <c r="P19" s="247"/>
      <c r="Q19" s="247"/>
      <c r="R19" s="247"/>
      <c r="S19" s="247"/>
      <c r="T19" s="247"/>
    </row>
    <row r="20" spans="1:113" s="63"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236</v>
      </c>
      <c r="C21" s="266"/>
      <c r="D21" s="269" t="s">
        <v>131</v>
      </c>
      <c r="E21" s="265" t="s">
        <v>497</v>
      </c>
      <c r="F21" s="266"/>
      <c r="G21" s="265" t="s">
        <v>256</v>
      </c>
      <c r="H21" s="266"/>
      <c r="I21" s="265" t="s">
        <v>130</v>
      </c>
      <c r="J21" s="266"/>
      <c r="K21" s="269" t="s">
        <v>129</v>
      </c>
      <c r="L21" s="265" t="s">
        <v>128</v>
      </c>
      <c r="M21" s="266"/>
      <c r="N21" s="265" t="s">
        <v>493</v>
      </c>
      <c r="O21" s="266"/>
      <c r="P21" s="269" t="s">
        <v>127</v>
      </c>
      <c r="Q21" s="258" t="s">
        <v>126</v>
      </c>
      <c r="R21" s="259"/>
      <c r="S21" s="258" t="s">
        <v>125</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9" t="s">
        <v>124</v>
      </c>
      <c r="R22" s="109" t="s">
        <v>468</v>
      </c>
      <c r="S22" s="109" t="s">
        <v>123</v>
      </c>
      <c r="T22" s="109" t="s">
        <v>122</v>
      </c>
    </row>
    <row r="23" spans="1:113" ht="51.75" customHeight="1" x14ac:dyDescent="0.25">
      <c r="A23" s="264"/>
      <c r="B23" s="196" t="s">
        <v>120</v>
      </c>
      <c r="C23" s="196" t="s">
        <v>121</v>
      </c>
      <c r="D23" s="270"/>
      <c r="E23" s="196" t="s">
        <v>120</v>
      </c>
      <c r="F23" s="196" t="s">
        <v>121</v>
      </c>
      <c r="G23" s="196" t="s">
        <v>120</v>
      </c>
      <c r="H23" s="196" t="s">
        <v>121</v>
      </c>
      <c r="I23" s="196" t="s">
        <v>120</v>
      </c>
      <c r="J23" s="196" t="s">
        <v>121</v>
      </c>
      <c r="K23" s="196" t="s">
        <v>120</v>
      </c>
      <c r="L23" s="196" t="s">
        <v>120</v>
      </c>
      <c r="M23" s="196" t="s">
        <v>121</v>
      </c>
      <c r="N23" s="196" t="s">
        <v>120</v>
      </c>
      <c r="O23" s="196" t="s">
        <v>121</v>
      </c>
      <c r="P23" s="197" t="s">
        <v>120</v>
      </c>
      <c r="Q23" s="109" t="s">
        <v>120</v>
      </c>
      <c r="R23" s="109" t="s">
        <v>120</v>
      </c>
      <c r="S23" s="109" t="s">
        <v>120</v>
      </c>
      <c r="T23" s="109"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199"/>
      <c r="R25" s="65"/>
      <c r="S25" s="199"/>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1" t="s">
        <v>503</v>
      </c>
      <c r="C29" s="271"/>
      <c r="D29" s="271"/>
      <c r="E29" s="271"/>
      <c r="F29" s="271"/>
      <c r="G29" s="271"/>
      <c r="H29" s="271"/>
      <c r="I29" s="271"/>
      <c r="J29" s="271"/>
      <c r="K29" s="271"/>
      <c r="L29" s="271"/>
      <c r="M29" s="271"/>
      <c r="N29" s="271"/>
      <c r="O29" s="271"/>
      <c r="P29" s="271"/>
      <c r="Q29" s="271"/>
      <c r="R29" s="27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467</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Y25" sqref="Y2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tr">
        <f>'1. паспорт местоположение'!A5:C5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00"/>
      <c r="B6" s="200"/>
      <c r="C6" s="200"/>
      <c r="D6" s="200"/>
      <c r="E6" s="200"/>
      <c r="F6" s="200"/>
      <c r="G6" s="200"/>
      <c r="H6" s="200"/>
      <c r="I6" s="200"/>
      <c r="J6" s="200"/>
      <c r="K6" s="200"/>
      <c r="L6" s="200"/>
      <c r="M6" s="200"/>
      <c r="N6" s="200"/>
      <c r="O6" s="200"/>
      <c r="P6" s="200"/>
      <c r="Q6" s="200"/>
      <c r="R6" s="200"/>
      <c r="S6" s="200"/>
      <c r="T6" s="200"/>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Акционерное общество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tr">
        <f>'1. паспорт местоположение'!A12</f>
        <v>J_524-ЭГ-29</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7" t="str">
        <f>'1. паспорт местоположение'!A15</f>
        <v>"Реконструкция ВЛ-110 кВ ЭГРЭС-Иультин (87-ой км) (111 опор)"</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3" customFormat="1" ht="21" customHeight="1" x14ac:dyDescent="0.25"/>
    <row r="21" spans="1:27" ht="15.75" customHeight="1" x14ac:dyDescent="0.25">
      <c r="A21" s="273" t="s">
        <v>6</v>
      </c>
      <c r="B21" s="275" t="s">
        <v>477</v>
      </c>
      <c r="C21" s="276"/>
      <c r="D21" s="275" t="s">
        <v>479</v>
      </c>
      <c r="E21" s="276"/>
      <c r="F21" s="258" t="s">
        <v>103</v>
      </c>
      <c r="G21" s="260"/>
      <c r="H21" s="260"/>
      <c r="I21" s="259"/>
      <c r="J21" s="273" t="s">
        <v>480</v>
      </c>
      <c r="K21" s="275" t="s">
        <v>481</v>
      </c>
      <c r="L21" s="276"/>
      <c r="M21" s="275" t="s">
        <v>482</v>
      </c>
      <c r="N21" s="276"/>
      <c r="O21" s="275" t="s">
        <v>470</v>
      </c>
      <c r="P21" s="276"/>
      <c r="Q21" s="275" t="s">
        <v>136</v>
      </c>
      <c r="R21" s="276"/>
      <c r="S21" s="273" t="s">
        <v>135</v>
      </c>
      <c r="T21" s="273" t="s">
        <v>483</v>
      </c>
      <c r="U21" s="273" t="s">
        <v>478</v>
      </c>
      <c r="V21" s="275" t="s">
        <v>134</v>
      </c>
      <c r="W21" s="276"/>
      <c r="X21" s="258" t="s">
        <v>126</v>
      </c>
      <c r="Y21" s="260"/>
      <c r="Z21" s="258" t="s">
        <v>125</v>
      </c>
      <c r="AA21" s="260"/>
    </row>
    <row r="22" spans="1:27" ht="216" customHeight="1" x14ac:dyDescent="0.25">
      <c r="A22" s="279"/>
      <c r="B22" s="277"/>
      <c r="C22" s="278"/>
      <c r="D22" s="277"/>
      <c r="E22" s="278"/>
      <c r="F22" s="258" t="s">
        <v>133</v>
      </c>
      <c r="G22" s="259"/>
      <c r="H22" s="258" t="s">
        <v>132</v>
      </c>
      <c r="I22" s="259"/>
      <c r="J22" s="274"/>
      <c r="K22" s="277"/>
      <c r="L22" s="278"/>
      <c r="M22" s="277"/>
      <c r="N22" s="278"/>
      <c r="O22" s="277"/>
      <c r="P22" s="278"/>
      <c r="Q22" s="277"/>
      <c r="R22" s="278"/>
      <c r="S22" s="274"/>
      <c r="T22" s="274"/>
      <c r="U22" s="274"/>
      <c r="V22" s="277"/>
      <c r="W22" s="278"/>
      <c r="X22" s="109" t="s">
        <v>124</v>
      </c>
      <c r="Y22" s="109" t="s">
        <v>468</v>
      </c>
      <c r="Z22" s="109" t="s">
        <v>123</v>
      </c>
      <c r="AA22" s="109" t="s">
        <v>122</v>
      </c>
    </row>
    <row r="23" spans="1:27" ht="60" customHeight="1" x14ac:dyDescent="0.25">
      <c r="A23" s="274"/>
      <c r="B23" s="194" t="s">
        <v>120</v>
      </c>
      <c r="C23" s="194"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3" customFormat="1" ht="118.5" customHeight="1" x14ac:dyDescent="0.25">
      <c r="A25" s="66">
        <v>1</v>
      </c>
      <c r="B25" s="230" t="s">
        <v>529</v>
      </c>
      <c r="C25" s="230" t="s">
        <v>529</v>
      </c>
      <c r="D25" s="230" t="s">
        <v>530</v>
      </c>
      <c r="E25" s="230" t="s">
        <v>530</v>
      </c>
      <c r="F25" s="232">
        <v>110</v>
      </c>
      <c r="G25" s="66">
        <v>110</v>
      </c>
      <c r="H25" s="66">
        <v>110</v>
      </c>
      <c r="I25" s="66">
        <v>110</v>
      </c>
      <c r="J25" s="64" t="s">
        <v>531</v>
      </c>
      <c r="K25" s="64" t="s">
        <v>66</v>
      </c>
      <c r="L25" s="233" t="s">
        <v>66</v>
      </c>
      <c r="M25" s="233" t="s">
        <v>532</v>
      </c>
      <c r="N25" s="233" t="s">
        <v>532</v>
      </c>
      <c r="O25" s="234" t="s">
        <v>533</v>
      </c>
      <c r="P25" s="234" t="s">
        <v>533</v>
      </c>
      <c r="Q25" s="234">
        <v>79</v>
      </c>
      <c r="R25" s="66">
        <v>79</v>
      </c>
      <c r="S25" s="64" t="s">
        <v>534</v>
      </c>
      <c r="T25" s="231" t="s">
        <v>535</v>
      </c>
      <c r="U25" s="97" t="s">
        <v>521</v>
      </c>
      <c r="V25" s="64" t="s">
        <v>536</v>
      </c>
      <c r="W25" s="64" t="s">
        <v>536</v>
      </c>
      <c r="X25" s="230" t="s">
        <v>537</v>
      </c>
      <c r="Y25" s="230" t="s">
        <v>538</v>
      </c>
      <c r="Z25" s="97" t="s">
        <v>521</v>
      </c>
      <c r="AA25" s="97" t="s">
        <v>521</v>
      </c>
    </row>
    <row r="26" spans="1:27" ht="21.75" customHeight="1" x14ac:dyDescent="0.25">
      <c r="X26" s="111"/>
      <c r="Y26" s="112"/>
      <c r="Z26" s="56"/>
      <c r="AA26" s="56"/>
    </row>
    <row r="27" spans="1:27" s="61" customFormat="1" ht="12.75" x14ac:dyDescent="0.2">
      <c r="A27" s="62"/>
      <c r="B27" s="62"/>
      <c r="C27" s="62"/>
      <c r="E27" s="62"/>
      <c r="X27" s="113"/>
      <c r="Y27" s="113"/>
      <c r="Z27" s="113"/>
      <c r="AA27" s="113"/>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2019 год</v>
      </c>
      <c r="B5" s="244"/>
      <c r="C5" s="244"/>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row>
    <row r="6" spans="1:29" s="12" customFormat="1" ht="18.75" x14ac:dyDescent="0.3">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Акционерное общество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J_524-ЭГ-29</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7" t="str">
        <f>'1. паспорт местоположение'!A15:C15</f>
        <v>"Реконструкция ВЛ-110 кВ ЭГРЭС-Иультин (87-ой км) (111 опор)"</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6" t="s">
        <v>463</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12" t="s">
        <v>66</v>
      </c>
      <c r="B22" s="34" t="s">
        <v>475</v>
      </c>
      <c r="C22" s="33" t="s">
        <v>523</v>
      </c>
      <c r="D22" s="32"/>
      <c r="E22" s="32"/>
      <c r="F22" s="31"/>
      <c r="G22" s="31"/>
      <c r="H22" s="31"/>
      <c r="I22" s="31"/>
      <c r="J22" s="31"/>
      <c r="K22" s="31"/>
      <c r="L22" s="31"/>
      <c r="M22" s="31"/>
      <c r="N22" s="31"/>
      <c r="O22" s="31"/>
      <c r="P22" s="31"/>
      <c r="Q22" s="30"/>
      <c r="R22" s="30"/>
      <c r="S22" s="30"/>
      <c r="T22" s="30"/>
      <c r="U22" s="30"/>
    </row>
    <row r="23" spans="1:21" ht="31.5" x14ac:dyDescent="0.25">
      <c r="A23" s="212" t="s">
        <v>65</v>
      </c>
      <c r="B23" s="29" t="s">
        <v>62</v>
      </c>
      <c r="C23" s="33" t="s">
        <v>524</v>
      </c>
      <c r="D23" s="27"/>
      <c r="E23" s="27"/>
      <c r="F23" s="27"/>
      <c r="G23" s="27"/>
      <c r="H23" s="27"/>
      <c r="I23" s="27"/>
      <c r="J23" s="27"/>
      <c r="K23" s="27"/>
      <c r="L23" s="27"/>
      <c r="M23" s="27"/>
      <c r="N23" s="27"/>
      <c r="O23" s="27"/>
      <c r="P23" s="27"/>
      <c r="Q23" s="27"/>
      <c r="R23" s="27"/>
      <c r="S23" s="27"/>
      <c r="T23" s="27"/>
      <c r="U23" s="27"/>
    </row>
    <row r="24" spans="1:21" ht="157.5" x14ac:dyDescent="0.25">
      <c r="A24" s="212" t="s">
        <v>64</v>
      </c>
      <c r="B24" s="29" t="s">
        <v>495</v>
      </c>
      <c r="C24" s="33" t="s">
        <v>522</v>
      </c>
      <c r="D24" s="27"/>
      <c r="E24" s="27"/>
      <c r="F24" s="27"/>
      <c r="G24" s="27"/>
      <c r="H24" s="27"/>
      <c r="I24" s="27"/>
      <c r="J24" s="27"/>
      <c r="K24" s="27"/>
      <c r="L24" s="27"/>
      <c r="M24" s="27"/>
      <c r="N24" s="27"/>
      <c r="O24" s="27"/>
      <c r="P24" s="27"/>
      <c r="Q24" s="27"/>
      <c r="R24" s="27"/>
      <c r="S24" s="27"/>
      <c r="T24" s="27"/>
      <c r="U24" s="27"/>
    </row>
    <row r="25" spans="1:21" ht="63" customHeight="1" x14ac:dyDescent="0.25">
      <c r="A25" s="212" t="s">
        <v>63</v>
      </c>
      <c r="B25" s="29" t="s">
        <v>496</v>
      </c>
      <c r="C25" s="28"/>
      <c r="D25" s="27"/>
      <c r="E25" s="27"/>
      <c r="F25" s="27"/>
      <c r="G25" s="27"/>
      <c r="H25" s="27"/>
      <c r="I25" s="27"/>
      <c r="J25" s="27"/>
      <c r="K25" s="27"/>
      <c r="L25" s="27"/>
      <c r="M25" s="27"/>
      <c r="N25" s="27"/>
      <c r="O25" s="27"/>
      <c r="P25" s="27"/>
      <c r="Q25" s="27"/>
      <c r="R25" s="27"/>
      <c r="S25" s="27"/>
      <c r="T25" s="27"/>
      <c r="U25" s="27"/>
    </row>
    <row r="26" spans="1:21" ht="31.5" x14ac:dyDescent="0.25">
      <c r="A26" s="212" t="s">
        <v>61</v>
      </c>
      <c r="B26" s="29" t="s">
        <v>244</v>
      </c>
      <c r="C26" s="195"/>
      <c r="D26" s="27"/>
      <c r="E26" s="27"/>
      <c r="F26" s="27"/>
      <c r="G26" s="27"/>
      <c r="H26" s="27"/>
      <c r="I26" s="27"/>
      <c r="J26" s="27"/>
      <c r="K26" s="27"/>
      <c r="L26" s="27"/>
      <c r="M26" s="27"/>
      <c r="N26" s="27"/>
      <c r="O26" s="27"/>
      <c r="P26" s="27"/>
      <c r="Q26" s="27"/>
      <c r="R26" s="27"/>
      <c r="S26" s="27"/>
      <c r="T26" s="27"/>
      <c r="U26" s="27"/>
    </row>
    <row r="27" spans="1:21" ht="141.75" x14ac:dyDescent="0.25">
      <c r="A27" s="212" t="s">
        <v>60</v>
      </c>
      <c r="B27" s="29" t="s">
        <v>476</v>
      </c>
      <c r="C27" s="33" t="s">
        <v>569</v>
      </c>
      <c r="D27" s="27"/>
      <c r="E27" s="27"/>
      <c r="F27" s="27"/>
      <c r="G27" s="27"/>
      <c r="H27" s="27"/>
      <c r="I27" s="27"/>
      <c r="J27" s="27"/>
      <c r="K27" s="27"/>
      <c r="L27" s="27"/>
      <c r="M27" s="27"/>
      <c r="N27" s="27"/>
      <c r="O27" s="27"/>
      <c r="P27" s="27"/>
      <c r="Q27" s="27"/>
      <c r="R27" s="27"/>
      <c r="S27" s="27"/>
      <c r="T27" s="27"/>
      <c r="U27" s="27"/>
    </row>
    <row r="28" spans="1:21" ht="42.75" customHeight="1" x14ac:dyDescent="0.25">
      <c r="A28" s="21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x14ac:dyDescent="0.25">
      <c r="A29" s="212" t="s">
        <v>56</v>
      </c>
      <c r="B29" s="28" t="s">
        <v>57</v>
      </c>
      <c r="C29" s="40">
        <v>2019</v>
      </c>
      <c r="D29" s="27"/>
      <c r="E29" s="27"/>
      <c r="F29" s="27"/>
      <c r="G29" s="27"/>
      <c r="H29" s="27"/>
      <c r="I29" s="27"/>
      <c r="J29" s="27"/>
      <c r="K29" s="27"/>
      <c r="L29" s="27"/>
      <c r="M29" s="27"/>
      <c r="N29" s="27"/>
      <c r="O29" s="27"/>
      <c r="P29" s="27"/>
      <c r="Q29" s="27"/>
      <c r="R29" s="27"/>
      <c r="S29" s="27"/>
      <c r="T29" s="27"/>
      <c r="U29" s="27"/>
    </row>
    <row r="30" spans="1:21" ht="42.75" customHeight="1" x14ac:dyDescent="0.25">
      <c r="A30" s="212" t="s">
        <v>74</v>
      </c>
      <c r="B30" s="28" t="s">
        <v>55</v>
      </c>
      <c r="C30" s="40" t="s">
        <v>514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3" zoomScale="55" zoomScaleNormal="80" zoomScaleSheetLayoutView="55" workbookViewId="0">
      <selection activeCell="W27" sqref="W27"/>
    </sheetView>
  </sheetViews>
  <sheetFormatPr defaultRowHeight="15" x14ac:dyDescent="0.25"/>
  <cols>
    <col min="1" max="1" width="17.7109375" customWidth="1"/>
    <col min="2" max="2" width="32.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6.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4" t="str">
        <f>'3.3 паспорт описание'!A5:C5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91"/>
      <c r="AB6" s="191"/>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91"/>
      <c r="AB7" s="191"/>
    </row>
    <row r="8" spans="1:28" ht="18.75" x14ac:dyDescent="0.25">
      <c r="A8" s="247" t="str">
        <f>'3.3 паспорт описание'!A9:C9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92"/>
      <c r="AB8" s="192"/>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93"/>
      <c r="AB9" s="193"/>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91"/>
      <c r="AB10" s="191"/>
    </row>
    <row r="11" spans="1:28" ht="18.75" x14ac:dyDescent="0.25">
      <c r="A11" s="247" t="str">
        <f>'3.3 паспорт описание'!A12:C12</f>
        <v>J_524-ЭГ-29</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92"/>
      <c r="AB11" s="192"/>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93"/>
      <c r="AB12" s="193"/>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5.75" x14ac:dyDescent="0.25">
      <c r="A14" s="250" t="str">
        <f>'3.3 паспорт описание'!A15:C15</f>
        <v>"Реконструкция ВЛ-110 кВ ЭГРЭС-Иультин (87-ой км) (111 опор)"</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192"/>
      <c r="AB14" s="192"/>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93"/>
      <c r="AB15" s="193"/>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02"/>
      <c r="AB16" s="202"/>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02"/>
      <c r="AB17" s="202"/>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02"/>
      <c r="AB18" s="202"/>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02"/>
      <c r="AB19" s="202"/>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03"/>
      <c r="AB20" s="203"/>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03"/>
      <c r="AB21" s="203"/>
    </row>
    <row r="22" spans="1:28" x14ac:dyDescent="0.25">
      <c r="A22" s="283" t="s">
        <v>494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04"/>
      <c r="AB22" s="204"/>
    </row>
    <row r="23" spans="1:28" ht="32.25" customHeight="1" x14ac:dyDescent="0.25">
      <c r="A23" s="285" t="s">
        <v>342</v>
      </c>
      <c r="B23" s="286"/>
      <c r="C23" s="286"/>
      <c r="D23" s="286"/>
      <c r="E23" s="286"/>
      <c r="F23" s="286"/>
      <c r="G23" s="286"/>
      <c r="H23" s="286"/>
      <c r="I23" s="286"/>
      <c r="J23" s="286"/>
      <c r="K23" s="286"/>
      <c r="L23" s="287"/>
      <c r="M23" s="284" t="s">
        <v>343</v>
      </c>
      <c r="N23" s="284"/>
      <c r="O23" s="284"/>
      <c r="P23" s="284"/>
      <c r="Q23" s="284"/>
      <c r="R23" s="284"/>
      <c r="S23" s="284"/>
      <c r="T23" s="284"/>
      <c r="U23" s="284"/>
      <c r="V23" s="284"/>
      <c r="W23" s="284"/>
      <c r="X23" s="284"/>
      <c r="Y23" s="284"/>
      <c r="Z23" s="284"/>
    </row>
    <row r="24" spans="1:28" ht="151.5" customHeight="1" x14ac:dyDescent="0.25">
      <c r="A24" s="106" t="s">
        <v>247</v>
      </c>
      <c r="B24" s="107" t="s">
        <v>254</v>
      </c>
      <c r="C24" s="106" t="s">
        <v>336</v>
      </c>
      <c r="D24" s="106" t="s">
        <v>248</v>
      </c>
      <c r="E24" s="106" t="s">
        <v>337</v>
      </c>
      <c r="F24" s="106" t="s">
        <v>339</v>
      </c>
      <c r="G24" s="106" t="s">
        <v>338</v>
      </c>
      <c r="H24" s="106" t="s">
        <v>249</v>
      </c>
      <c r="I24" s="106" t="s">
        <v>340</v>
      </c>
      <c r="J24" s="106" t="s">
        <v>255</v>
      </c>
      <c r="K24" s="107" t="s">
        <v>253</v>
      </c>
      <c r="L24" s="107" t="s">
        <v>250</v>
      </c>
      <c r="M24" s="108" t="s">
        <v>262</v>
      </c>
      <c r="N24" s="107" t="s">
        <v>505</v>
      </c>
      <c r="O24" s="106" t="s">
        <v>260</v>
      </c>
      <c r="P24" s="106" t="s">
        <v>261</v>
      </c>
      <c r="Q24" s="106" t="s">
        <v>259</v>
      </c>
      <c r="R24" s="106" t="s">
        <v>249</v>
      </c>
      <c r="S24" s="106" t="s">
        <v>258</v>
      </c>
      <c r="T24" s="106" t="s">
        <v>257</v>
      </c>
      <c r="U24" s="106" t="s">
        <v>335</v>
      </c>
      <c r="V24" s="106" t="s">
        <v>259</v>
      </c>
      <c r="W24" s="115" t="s">
        <v>252</v>
      </c>
      <c r="X24" s="115" t="s">
        <v>264</v>
      </c>
      <c r="Y24" s="115" t="s">
        <v>265</v>
      </c>
      <c r="Z24" s="116" t="s">
        <v>263</v>
      </c>
    </row>
    <row r="25" spans="1:28" ht="16.5" customHeight="1" x14ac:dyDescent="0.25">
      <c r="A25" s="106">
        <v>1</v>
      </c>
      <c r="B25" s="107">
        <v>2</v>
      </c>
      <c r="C25" s="106">
        <v>3</v>
      </c>
      <c r="D25" s="107">
        <v>4</v>
      </c>
      <c r="E25" s="106">
        <v>5</v>
      </c>
      <c r="F25" s="107">
        <v>6</v>
      </c>
      <c r="G25" s="106">
        <v>7</v>
      </c>
      <c r="H25" s="107">
        <v>8</v>
      </c>
      <c r="I25" s="106">
        <v>9</v>
      </c>
      <c r="J25" s="107">
        <v>10</v>
      </c>
      <c r="K25" s="205">
        <v>11</v>
      </c>
      <c r="L25" s="107">
        <v>12</v>
      </c>
      <c r="M25" s="205">
        <v>13</v>
      </c>
      <c r="N25" s="107">
        <v>14</v>
      </c>
      <c r="O25" s="205">
        <v>15</v>
      </c>
      <c r="P25" s="107">
        <v>16</v>
      </c>
      <c r="Q25" s="205">
        <v>17</v>
      </c>
      <c r="R25" s="107">
        <v>18</v>
      </c>
      <c r="S25" s="205">
        <v>19</v>
      </c>
      <c r="T25" s="107">
        <v>20</v>
      </c>
      <c r="U25" s="205">
        <v>21</v>
      </c>
      <c r="V25" s="107">
        <v>22</v>
      </c>
      <c r="W25" s="205">
        <v>23</v>
      </c>
      <c r="X25" s="107">
        <v>24</v>
      </c>
      <c r="Y25" s="205">
        <v>25</v>
      </c>
      <c r="Z25" s="107">
        <v>26</v>
      </c>
    </row>
    <row r="26" spans="1:28" ht="56.25" x14ac:dyDescent="0.25">
      <c r="A26" s="221" t="s">
        <v>539</v>
      </c>
      <c r="B26" s="222"/>
      <c r="C26" s="221" t="s">
        <v>540</v>
      </c>
      <c r="D26" s="221" t="s">
        <v>541</v>
      </c>
      <c r="E26" s="221" t="s">
        <v>542</v>
      </c>
      <c r="F26" s="221" t="s">
        <v>543</v>
      </c>
      <c r="G26" s="221" t="s">
        <v>544</v>
      </c>
      <c r="H26" s="236" t="s">
        <v>249</v>
      </c>
      <c r="I26" s="221" t="s">
        <v>545</v>
      </c>
      <c r="J26" s="221" t="s">
        <v>546</v>
      </c>
      <c r="K26" s="223"/>
      <c r="L26" s="223" t="s">
        <v>547</v>
      </c>
      <c r="M26" s="223"/>
      <c r="N26" s="221"/>
      <c r="O26" s="224"/>
      <c r="P26" s="224"/>
      <c r="Q26" s="224"/>
      <c r="R26" s="224"/>
      <c r="S26" s="224"/>
      <c r="T26" s="224"/>
      <c r="U26" s="224"/>
      <c r="V26" s="235"/>
      <c r="W26" s="224"/>
      <c r="X26" s="224"/>
      <c r="Y26" s="225"/>
      <c r="Z26" s="223" t="s">
        <v>548</v>
      </c>
    </row>
    <row r="27" spans="1:28" ht="409.5" customHeight="1" x14ac:dyDescent="0.25">
      <c r="A27" s="221">
        <v>2017</v>
      </c>
      <c r="B27" s="222" t="s">
        <v>549</v>
      </c>
      <c r="C27" s="221">
        <v>9.1300000000000008</v>
      </c>
      <c r="D27" s="221">
        <v>564</v>
      </c>
      <c r="E27" s="221">
        <f>2.2*6</f>
        <v>13.200000000000001</v>
      </c>
      <c r="F27" s="221">
        <f>C27*D27</f>
        <v>5149.3200000000006</v>
      </c>
      <c r="G27" s="221">
        <f>2.2*C27</f>
        <v>20.086000000000002</v>
      </c>
      <c r="H27" s="221">
        <v>36816</v>
      </c>
      <c r="I27" s="224">
        <f>F27/H27</f>
        <v>0.13986636245110823</v>
      </c>
      <c r="J27" s="224">
        <f>D27*6/H27</f>
        <v>9.1916558018252936E-2</v>
      </c>
      <c r="K27" s="223" t="s">
        <v>550</v>
      </c>
      <c r="L27" s="238" t="s">
        <v>551</v>
      </c>
      <c r="M27" s="223" t="s">
        <v>521</v>
      </c>
      <c r="N27" s="221">
        <v>2</v>
      </c>
      <c r="O27" s="224">
        <f>D27*P27</f>
        <v>1748.4</v>
      </c>
      <c r="P27" s="224">
        <v>3.1</v>
      </c>
      <c r="Q27" s="235">
        <f>P27/R27</f>
        <v>8.4202520643198616E-5</v>
      </c>
      <c r="R27" s="221">
        <v>36816</v>
      </c>
      <c r="S27" s="224">
        <f>O27/R27</f>
        <v>4.7490221642764015E-2</v>
      </c>
      <c r="T27" s="224">
        <f>N27*D27/R27</f>
        <v>3.0638852672750978E-2</v>
      </c>
      <c r="U27" s="224">
        <f>P27*2.2</f>
        <v>6.8200000000000012</v>
      </c>
      <c r="V27" s="235">
        <f>P27/R27</f>
        <v>8.4202520643198616E-5</v>
      </c>
      <c r="W27" s="224">
        <f>S27-I27</f>
        <v>-9.237614080834422E-2</v>
      </c>
      <c r="X27" s="224">
        <f>T27-J27</f>
        <v>-6.1277705345501962E-2</v>
      </c>
      <c r="Y27" s="225">
        <f>U27-G27</f>
        <v>-13.266000000000002</v>
      </c>
      <c r="Z27" s="223" t="s">
        <v>525</v>
      </c>
    </row>
    <row r="29" spans="1:28" x14ac:dyDescent="0.25">
      <c r="B29" s="280" t="s">
        <v>552</v>
      </c>
      <c r="C29" s="280"/>
      <c r="D29" s="280"/>
      <c r="E29" s="280"/>
      <c r="F29" s="280"/>
      <c r="G29" s="280"/>
      <c r="H29" s="280"/>
      <c r="I29" s="280"/>
      <c r="J29" s="280"/>
      <c r="K29" s="280"/>
      <c r="L29" s="280"/>
    </row>
    <row r="30" spans="1:28" x14ac:dyDescent="0.25">
      <c r="B30" s="280"/>
      <c r="C30" s="280"/>
      <c r="D30" s="280"/>
      <c r="E30" s="280"/>
      <c r="F30" s="280"/>
      <c r="G30" s="280"/>
      <c r="H30" s="280"/>
      <c r="I30" s="280"/>
      <c r="J30" s="280"/>
      <c r="K30" s="280"/>
      <c r="L30" s="280"/>
    </row>
    <row r="31" spans="1:28" ht="56.25" x14ac:dyDescent="0.25">
      <c r="A31" s="221" t="s">
        <v>553</v>
      </c>
      <c r="B31" s="222"/>
      <c r="C31" s="221" t="s">
        <v>540</v>
      </c>
      <c r="D31" s="221" t="s">
        <v>541</v>
      </c>
      <c r="E31" s="221" t="s">
        <v>542</v>
      </c>
      <c r="F31" s="221" t="s">
        <v>543</v>
      </c>
      <c r="G31" s="221" t="s">
        <v>544</v>
      </c>
      <c r="H31" s="237" t="s">
        <v>249</v>
      </c>
      <c r="I31" s="221" t="s">
        <v>545</v>
      </c>
      <c r="J31" s="221" t="s">
        <v>546</v>
      </c>
      <c r="K31" s="223"/>
      <c r="L31" s="223" t="s">
        <v>547</v>
      </c>
      <c r="M31" s="223"/>
      <c r="N31" s="221"/>
      <c r="O31" s="224"/>
      <c r="P31" s="224"/>
      <c r="Q31" s="224"/>
      <c r="R31" s="224"/>
      <c r="S31" s="224"/>
      <c r="T31" s="224"/>
      <c r="U31" s="224"/>
      <c r="V31" s="235"/>
      <c r="W31" s="224"/>
      <c r="X31" s="224"/>
      <c r="Y31" s="225"/>
      <c r="Z31" s="223" t="s">
        <v>548</v>
      </c>
    </row>
    <row r="32" spans="1:28" ht="303" customHeight="1" x14ac:dyDescent="0.25">
      <c r="A32" s="221">
        <v>2016</v>
      </c>
      <c r="B32" s="222" t="s">
        <v>557</v>
      </c>
      <c r="C32" s="221">
        <v>5.28</v>
      </c>
      <c r="D32" s="221">
        <v>564</v>
      </c>
      <c r="E32" s="221">
        <f>2.2*4</f>
        <v>8.8000000000000007</v>
      </c>
      <c r="F32" s="221">
        <f>C32*D32</f>
        <v>2977.92</v>
      </c>
      <c r="G32" s="221">
        <f>2.2*C32</f>
        <v>11.616000000000001</v>
      </c>
      <c r="H32" s="221">
        <v>36816</v>
      </c>
      <c r="I32" s="224">
        <f>F32/H32</f>
        <v>8.0886571056062589E-2</v>
      </c>
      <c r="J32" s="224">
        <f>D32*4/H32</f>
        <v>6.1277705345501955E-2</v>
      </c>
      <c r="K32" s="223" t="s">
        <v>554</v>
      </c>
      <c r="L32" s="238" t="s">
        <v>555</v>
      </c>
      <c r="M32" s="223" t="s">
        <v>521</v>
      </c>
      <c r="N32" s="221">
        <v>2</v>
      </c>
      <c r="O32" s="224">
        <f>D32*P32</f>
        <v>1748.4</v>
      </c>
      <c r="P32" s="224">
        <v>3.1</v>
      </c>
      <c r="Q32" s="235">
        <f>P32/R32</f>
        <v>8.4202520643198616E-5</v>
      </c>
      <c r="R32" s="221">
        <v>36816</v>
      </c>
      <c r="S32" s="224">
        <f>O32/R32</f>
        <v>4.7490221642764015E-2</v>
      </c>
      <c r="T32" s="224">
        <f>N32*D32/R32</f>
        <v>3.0638852672750978E-2</v>
      </c>
      <c r="U32" s="224">
        <f>P32*2.2</f>
        <v>6.8200000000000012</v>
      </c>
      <c r="V32" s="235">
        <f>P32/R32</f>
        <v>8.4202520643198616E-5</v>
      </c>
      <c r="W32" s="239">
        <f>S32-I32</f>
        <v>-3.3396349413298575E-2</v>
      </c>
      <c r="X32" s="239">
        <f>T32-J32</f>
        <v>-3.0638852672750978E-2</v>
      </c>
      <c r="Y32" s="225">
        <f>U32-G32</f>
        <v>-4.7960000000000003</v>
      </c>
      <c r="Z32" s="223" t="s">
        <v>525</v>
      </c>
    </row>
    <row r="34" spans="2:12" x14ac:dyDescent="0.25">
      <c r="B34" s="280" t="s">
        <v>556</v>
      </c>
      <c r="C34" s="280"/>
      <c r="D34" s="280"/>
      <c r="E34" s="280"/>
      <c r="F34" s="280"/>
      <c r="G34" s="280"/>
      <c r="H34" s="280"/>
      <c r="I34" s="280"/>
      <c r="J34" s="280"/>
      <c r="K34" s="280"/>
      <c r="L34" s="280"/>
    </row>
    <row r="35" spans="2:12" x14ac:dyDescent="0.25">
      <c r="B35" s="280"/>
      <c r="C35" s="280"/>
      <c r="D35" s="280"/>
      <c r="E35" s="280"/>
      <c r="F35" s="280"/>
      <c r="G35" s="280"/>
      <c r="H35" s="280"/>
      <c r="I35" s="280"/>
      <c r="J35" s="280"/>
      <c r="K35" s="280"/>
      <c r="L35" s="280"/>
    </row>
  </sheetData>
  <mergeCells count="22">
    <mergeCell ref="A19:Z19"/>
    <mergeCell ref="A20:Z20"/>
    <mergeCell ref="A21:Z21"/>
    <mergeCell ref="A22:Z22"/>
    <mergeCell ref="M23:Z23"/>
    <mergeCell ref="A23:L23"/>
    <mergeCell ref="B34:L35"/>
    <mergeCell ref="B29:L3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4" t="str">
        <f>'3.4. Паспорт надежность'!A4:Z4</f>
        <v>Год раскрытия информации: 2019 год</v>
      </c>
      <c r="B5" s="244"/>
      <c r="C5" s="244"/>
      <c r="D5" s="244"/>
      <c r="E5" s="244"/>
      <c r="F5" s="244"/>
      <c r="G5" s="244"/>
      <c r="H5" s="244"/>
      <c r="I5" s="244"/>
      <c r="J5" s="244"/>
      <c r="K5" s="244"/>
      <c r="L5" s="244"/>
      <c r="M5" s="244"/>
      <c r="N5" s="244"/>
      <c r="O5" s="244"/>
      <c r="P5" s="201"/>
      <c r="Q5" s="201"/>
      <c r="R5" s="201"/>
      <c r="S5" s="201"/>
      <c r="T5" s="201"/>
      <c r="U5" s="201"/>
      <c r="V5" s="201"/>
      <c r="W5" s="201"/>
      <c r="X5" s="201"/>
      <c r="Y5" s="201"/>
      <c r="Z5" s="201"/>
      <c r="AA5" s="201"/>
      <c r="AB5" s="201"/>
    </row>
    <row r="6" spans="1:28" s="12" customFormat="1" ht="18.75" x14ac:dyDescent="0.3">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7" t="str">
        <f>'3.4. Паспорт надежность'!A8:Z8</f>
        <v>Акционерное общество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7" t="str">
        <f>'3.4. Паспорт надежность'!A11:Z11</f>
        <v>J_524-ЭГ-29</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93" t="str">
        <f>'3.4. Паспорт надежность'!A14:Z14</f>
        <v>"Реконструкция ВЛ-110 кВ ЭГРЭС-Иультин (87-ой км) (111 опор)"</v>
      </c>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2" x14ac:dyDescent="0.2">
      <c r="A15" s="288" t="s">
        <v>8</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89" t="s">
        <v>510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90" t="s">
        <v>87</v>
      </c>
      <c r="F19" s="291"/>
      <c r="G19" s="291"/>
      <c r="H19" s="291"/>
      <c r="I19" s="292"/>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332</v>
      </c>
    </row>
    <row r="4" spans="1:45" s="12" customFormat="1" ht="18.75" x14ac:dyDescent="0.3">
      <c r="A4" s="17"/>
      <c r="I4" s="16"/>
      <c r="J4" s="16"/>
      <c r="K4" s="15"/>
    </row>
    <row r="5" spans="1:45" s="12" customFormat="1" ht="18.75" customHeight="1" x14ac:dyDescent="0.2">
      <c r="A5" s="244" t="str">
        <f>'4. паспортбюджет'!A5:O5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5" s="12" customFormat="1" ht="18.75" x14ac:dyDescent="0.3">
      <c r="A6" s="17"/>
      <c r="I6" s="16"/>
      <c r="J6" s="16"/>
      <c r="K6" s="15"/>
    </row>
    <row r="7" spans="1:45"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7" t="str">
        <f>'4. паспортбюджет'!A9:O9</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5"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7" t="str">
        <f>'4. паспортбюджет'!A12:O12</f>
        <v>J_524-ЭГ-29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5"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9" t="str">
        <f>'4. паспортбюджет'!A14:O14</f>
        <v>"Реконструкция ВЛ-110 кВ ЭГРЭС-Иультин (87-ой км) (111 опор)"</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row>
    <row r="16" spans="1:45"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472</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8"/>
      <c r="AP19" s="148"/>
      <c r="AQ19" s="148"/>
      <c r="AR19" s="42"/>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300" t="s">
        <v>331</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18"/>
      <c r="AN24" s="118"/>
      <c r="AO24" s="146"/>
      <c r="AP24" s="146"/>
      <c r="AQ24" s="146"/>
      <c r="AR24" s="146"/>
      <c r="AS24" s="124"/>
    </row>
    <row r="25" spans="1:45" ht="12.75" customHeight="1" x14ac:dyDescent="0.25">
      <c r="A25" s="301" t="s">
        <v>330</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19"/>
      <c r="AN25" s="304" t="s">
        <v>329</v>
      </c>
      <c r="AO25" s="304"/>
      <c r="AP25" s="304"/>
      <c r="AQ25" s="299"/>
      <c r="AR25" s="299"/>
      <c r="AS25" s="124"/>
    </row>
    <row r="26" spans="1:45" ht="17.25" customHeight="1" x14ac:dyDescent="0.25">
      <c r="A26" s="311" t="s">
        <v>328</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19"/>
      <c r="AN26" s="294" t="s">
        <v>327</v>
      </c>
      <c r="AO26" s="295"/>
      <c r="AP26" s="296"/>
      <c r="AQ26" s="297"/>
      <c r="AR26" s="298"/>
      <c r="AS26" s="124"/>
    </row>
    <row r="27" spans="1:45" ht="17.25" customHeight="1" x14ac:dyDescent="0.25">
      <c r="A27" s="311" t="s">
        <v>326</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19"/>
      <c r="AN27" s="294" t="s">
        <v>325</v>
      </c>
      <c r="AO27" s="295"/>
      <c r="AP27" s="296"/>
      <c r="AQ27" s="297"/>
      <c r="AR27" s="298"/>
      <c r="AS27" s="124"/>
    </row>
    <row r="28" spans="1:45" ht="27.75" customHeight="1" thickBot="1" x14ac:dyDescent="0.3">
      <c r="A28" s="314" t="s">
        <v>324</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19"/>
      <c r="AN28" s="318" t="s">
        <v>323</v>
      </c>
      <c r="AO28" s="319"/>
      <c r="AP28" s="320"/>
      <c r="AQ28" s="297"/>
      <c r="AR28" s="298"/>
      <c r="AS28" s="124"/>
    </row>
    <row r="29" spans="1:45" ht="17.25" customHeight="1" x14ac:dyDescent="0.25">
      <c r="A29" s="305" t="s">
        <v>322</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19"/>
      <c r="AN29" s="308"/>
      <c r="AO29" s="309"/>
      <c r="AP29" s="309"/>
      <c r="AQ29" s="297"/>
      <c r="AR29" s="310"/>
      <c r="AS29" s="124"/>
    </row>
    <row r="30" spans="1:45" ht="17.25" customHeight="1" x14ac:dyDescent="0.25">
      <c r="A30" s="311" t="s">
        <v>321</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19"/>
      <c r="AS30" s="124"/>
    </row>
    <row r="31" spans="1:45" ht="17.25" customHeight="1" x14ac:dyDescent="0.25">
      <c r="A31" s="311" t="s">
        <v>320</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19"/>
      <c r="AN31" s="119"/>
      <c r="AO31" s="145"/>
      <c r="AP31" s="145"/>
      <c r="AQ31" s="145"/>
      <c r="AR31" s="145"/>
      <c r="AS31" s="124"/>
    </row>
    <row r="32" spans="1:45" ht="17.25" customHeight="1" x14ac:dyDescent="0.25">
      <c r="A32" s="311" t="s">
        <v>295</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19"/>
      <c r="AN32" s="119"/>
      <c r="AO32" s="119"/>
      <c r="AP32" s="119"/>
      <c r="AQ32" s="119"/>
      <c r="AR32" s="119"/>
      <c r="AS32" s="124"/>
    </row>
    <row r="33" spans="1:45" ht="17.25" customHeight="1" x14ac:dyDescent="0.25">
      <c r="A33" s="311" t="s">
        <v>319</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19"/>
      <c r="AN33" s="119"/>
      <c r="AO33" s="119"/>
      <c r="AP33" s="119"/>
      <c r="AQ33" s="119"/>
      <c r="AR33" s="119"/>
      <c r="AS33" s="124"/>
    </row>
    <row r="34" spans="1:45" ht="17.25" customHeight="1" x14ac:dyDescent="0.25">
      <c r="A34" s="311" t="s">
        <v>318</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19"/>
      <c r="AN34" s="119"/>
      <c r="AO34" s="119"/>
      <c r="AP34" s="119"/>
      <c r="AQ34" s="119"/>
      <c r="AR34" s="119"/>
      <c r="AS34" s="124"/>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19"/>
      <c r="AN35" s="119"/>
      <c r="AO35" s="119"/>
      <c r="AP35" s="119"/>
      <c r="AQ35" s="119"/>
      <c r="AR35" s="119"/>
      <c r="AS35" s="124"/>
    </row>
    <row r="36" spans="1:45" ht="17.25" customHeight="1" thickBot="1" x14ac:dyDescent="0.3">
      <c r="A36" s="322" t="s">
        <v>283</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19"/>
      <c r="AN36" s="119"/>
      <c r="AO36" s="119"/>
      <c r="AP36" s="119"/>
      <c r="AQ36" s="119"/>
      <c r="AR36" s="119"/>
      <c r="AS36" s="124"/>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19"/>
      <c r="AN37" s="119"/>
      <c r="AO37" s="119"/>
      <c r="AP37" s="119"/>
      <c r="AQ37" s="119"/>
      <c r="AR37" s="119"/>
      <c r="AS37" s="124"/>
    </row>
    <row r="38" spans="1:45" ht="17.25" customHeight="1" x14ac:dyDescent="0.25">
      <c r="A38" s="311" t="s">
        <v>317</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19"/>
      <c r="AN38" s="119"/>
      <c r="AO38" s="119"/>
      <c r="AP38" s="119"/>
      <c r="AQ38" s="119"/>
      <c r="AR38" s="119"/>
      <c r="AS38" s="124"/>
    </row>
    <row r="39" spans="1:45" ht="17.25" customHeight="1" thickBot="1" x14ac:dyDescent="0.3">
      <c r="A39" s="322" t="s">
        <v>316</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19"/>
      <c r="AN39" s="119"/>
      <c r="AO39" s="119"/>
      <c r="AP39" s="119"/>
      <c r="AQ39" s="119"/>
      <c r="AR39" s="119"/>
      <c r="AS39" s="124"/>
    </row>
    <row r="40" spans="1:45" ht="17.25" customHeight="1" x14ac:dyDescent="0.25">
      <c r="A40" s="301" t="s">
        <v>315</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19"/>
      <c r="AN40" s="119"/>
      <c r="AO40" s="119"/>
      <c r="AP40" s="119"/>
      <c r="AQ40" s="119"/>
      <c r="AR40" s="119"/>
      <c r="AS40" s="124"/>
    </row>
    <row r="41" spans="1:45" ht="17.25" customHeight="1" x14ac:dyDescent="0.25">
      <c r="A41" s="311" t="s">
        <v>314</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19"/>
      <c r="AN41" s="119"/>
      <c r="AO41" s="119"/>
      <c r="AP41" s="119"/>
      <c r="AQ41" s="119"/>
      <c r="AR41" s="119"/>
      <c r="AS41" s="124"/>
    </row>
    <row r="42" spans="1:45" ht="17.25" customHeight="1" x14ac:dyDescent="0.25">
      <c r="A42" s="311" t="s">
        <v>313</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19"/>
      <c r="AN42" s="119"/>
      <c r="AO42" s="119"/>
      <c r="AP42" s="119"/>
      <c r="AQ42" s="119"/>
      <c r="AR42" s="119"/>
      <c r="AS42" s="124"/>
    </row>
    <row r="43" spans="1:45" ht="17.25" customHeight="1" x14ac:dyDescent="0.25">
      <c r="A43" s="311" t="s">
        <v>312</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19"/>
      <c r="AN43" s="119"/>
      <c r="AO43" s="119"/>
      <c r="AP43" s="119"/>
      <c r="AQ43" s="119"/>
      <c r="AR43" s="119"/>
      <c r="AS43" s="124"/>
    </row>
    <row r="44" spans="1:45" ht="17.25" customHeight="1" x14ac:dyDescent="0.25">
      <c r="A44" s="311" t="s">
        <v>311</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19"/>
      <c r="AN44" s="119"/>
      <c r="AO44" s="119"/>
      <c r="AP44" s="119"/>
      <c r="AQ44" s="119"/>
      <c r="AR44" s="119"/>
      <c r="AS44" s="124"/>
    </row>
    <row r="45" spans="1:45" ht="17.25" customHeight="1" x14ac:dyDescent="0.25">
      <c r="A45" s="311" t="s">
        <v>310</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19"/>
      <c r="AN45" s="119"/>
      <c r="AO45" s="119"/>
      <c r="AP45" s="119"/>
      <c r="AQ45" s="119"/>
      <c r="AR45" s="119"/>
      <c r="AS45" s="124"/>
    </row>
    <row r="46" spans="1:45" ht="17.25" customHeight="1" thickBot="1" x14ac:dyDescent="0.3">
      <c r="A46" s="324" t="s">
        <v>309</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19"/>
      <c r="AN46" s="119"/>
      <c r="AO46" s="119"/>
      <c r="AP46" s="119"/>
      <c r="AQ46" s="119"/>
      <c r="AR46" s="119"/>
      <c r="AS46" s="124"/>
    </row>
    <row r="47" spans="1:45" ht="24" customHeight="1" x14ac:dyDescent="0.25">
      <c r="A47" s="327" t="s">
        <v>308</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289</v>
      </c>
      <c r="AN47" s="330"/>
      <c r="AO47" s="132" t="s">
        <v>288</v>
      </c>
      <c r="AP47" s="132" t="s">
        <v>287</v>
      </c>
      <c r="AQ47" s="124"/>
    </row>
    <row r="48" spans="1:45" ht="12" customHeight="1" x14ac:dyDescent="0.25">
      <c r="A48" s="311" t="s">
        <v>307</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36"/>
      <c r="AP48" s="136"/>
      <c r="AQ48" s="124"/>
    </row>
    <row r="49" spans="1:43" ht="12" customHeight="1" x14ac:dyDescent="0.25">
      <c r="A49" s="311" t="s">
        <v>306</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36"/>
      <c r="AP49" s="136"/>
      <c r="AQ49" s="124"/>
    </row>
    <row r="50" spans="1:43" ht="12" customHeight="1" thickBot="1" x14ac:dyDescent="0.3">
      <c r="A50" s="322" t="s">
        <v>305</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331" t="s">
        <v>304</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289</v>
      </c>
      <c r="AN52" s="330"/>
      <c r="AO52" s="132" t="s">
        <v>288</v>
      </c>
      <c r="AP52" s="132" t="s">
        <v>287</v>
      </c>
      <c r="AQ52" s="124"/>
    </row>
    <row r="53" spans="1:43" ht="11.25" customHeight="1" x14ac:dyDescent="0.25">
      <c r="A53" s="333" t="s">
        <v>303</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40"/>
      <c r="AP53" s="140"/>
      <c r="AQ53" s="124"/>
    </row>
    <row r="54" spans="1:43" ht="12" customHeight="1" x14ac:dyDescent="0.25">
      <c r="A54" s="311" t="s">
        <v>302</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36"/>
      <c r="AP54" s="136"/>
      <c r="AQ54" s="124"/>
    </row>
    <row r="55" spans="1:43" ht="12" customHeight="1" x14ac:dyDescent="0.25">
      <c r="A55" s="311" t="s">
        <v>301</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36"/>
      <c r="AP55" s="136"/>
      <c r="AQ55" s="124"/>
    </row>
    <row r="56" spans="1:43" ht="12" customHeight="1" thickBot="1" x14ac:dyDescent="0.3">
      <c r="A56" s="322" t="s">
        <v>300</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331" t="s">
        <v>299</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289</v>
      </c>
      <c r="AN58" s="330"/>
      <c r="AO58" s="132" t="s">
        <v>288</v>
      </c>
      <c r="AP58" s="132" t="s">
        <v>287</v>
      </c>
      <c r="AQ58" s="124"/>
    </row>
    <row r="59" spans="1:43" ht="12.75" customHeight="1" x14ac:dyDescent="0.25">
      <c r="A59" s="335" t="s">
        <v>298</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38"/>
      <c r="AP59" s="138"/>
      <c r="AQ59" s="130"/>
    </row>
    <row r="60" spans="1:43" ht="12" customHeight="1" x14ac:dyDescent="0.25">
      <c r="A60" s="311" t="s">
        <v>297</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36"/>
      <c r="AP60" s="136"/>
      <c r="AQ60" s="124"/>
    </row>
    <row r="61" spans="1:43" ht="12" customHeight="1" x14ac:dyDescent="0.25">
      <c r="A61" s="311" t="s">
        <v>296</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36"/>
      <c r="AP61" s="136"/>
      <c r="AQ61" s="124"/>
    </row>
    <row r="62" spans="1:43" ht="12" customHeight="1" x14ac:dyDescent="0.25">
      <c r="A62" s="311" t="s">
        <v>295</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36"/>
      <c r="AP62" s="136"/>
      <c r="AQ62" s="124"/>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36"/>
      <c r="AP63" s="136"/>
      <c r="AQ63" s="124"/>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36"/>
      <c r="AP64" s="136"/>
      <c r="AQ64" s="124"/>
    </row>
    <row r="65" spans="1:43" ht="12" customHeight="1" x14ac:dyDescent="0.25">
      <c r="A65" s="311" t="s">
        <v>294</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36"/>
      <c r="AP65" s="136"/>
      <c r="AQ65" s="124"/>
    </row>
    <row r="66" spans="1:43" ht="27.75" customHeight="1" x14ac:dyDescent="0.25">
      <c r="A66" s="338" t="s">
        <v>293</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37"/>
      <c r="AP66" s="137"/>
      <c r="AQ66" s="130"/>
    </row>
    <row r="67" spans="1:43" ht="11.25" customHeight="1" x14ac:dyDescent="0.25">
      <c r="A67" s="311" t="s">
        <v>285</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36"/>
      <c r="AP67" s="136"/>
      <c r="AQ67" s="124"/>
    </row>
    <row r="68" spans="1:43" ht="25.5" customHeight="1" x14ac:dyDescent="0.25">
      <c r="A68" s="338" t="s">
        <v>286</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37"/>
      <c r="AP68" s="137"/>
      <c r="AQ68" s="130"/>
    </row>
    <row r="69" spans="1:43" ht="12" customHeight="1" x14ac:dyDescent="0.25">
      <c r="A69" s="311" t="s">
        <v>284</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36"/>
      <c r="AP69" s="136"/>
      <c r="AQ69" s="124"/>
    </row>
    <row r="70" spans="1:43" ht="12.75" customHeight="1" x14ac:dyDescent="0.25">
      <c r="A70" s="342" t="s">
        <v>292</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37"/>
      <c r="AP70" s="137"/>
      <c r="AQ70" s="130"/>
    </row>
    <row r="71" spans="1:43" ht="12" customHeight="1" x14ac:dyDescent="0.25">
      <c r="A71" s="311" t="s">
        <v>283</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36"/>
      <c r="AP71" s="136"/>
      <c r="AQ71" s="124"/>
    </row>
    <row r="72" spans="1:43" ht="12.75" customHeight="1" thickBot="1" x14ac:dyDescent="0.3">
      <c r="A72" s="344" t="s">
        <v>291</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331" t="s">
        <v>290</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289</v>
      </c>
      <c r="AN74" s="330"/>
      <c r="AO74" s="132" t="s">
        <v>288</v>
      </c>
      <c r="AP74" s="132" t="s">
        <v>287</v>
      </c>
      <c r="AQ74" s="124"/>
    </row>
    <row r="75" spans="1:43" ht="25.5" customHeight="1" x14ac:dyDescent="0.25">
      <c r="A75" s="338" t="s">
        <v>286</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28"/>
      <c r="AP75" s="128"/>
      <c r="AQ75" s="130"/>
    </row>
    <row r="76" spans="1:43" ht="12" customHeight="1" x14ac:dyDescent="0.25">
      <c r="A76" s="311" t="s">
        <v>285</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31"/>
      <c r="AP76" s="131"/>
      <c r="AQ76" s="124"/>
    </row>
    <row r="77" spans="1:43" ht="12" customHeight="1" x14ac:dyDescent="0.25">
      <c r="A77" s="311" t="s">
        <v>284</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31"/>
      <c r="AP77" s="131"/>
      <c r="AQ77" s="124"/>
    </row>
    <row r="78" spans="1:43" ht="12" customHeight="1" x14ac:dyDescent="0.25">
      <c r="A78" s="311" t="s">
        <v>283</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31"/>
      <c r="AP78" s="131"/>
      <c r="AQ78" s="124"/>
    </row>
    <row r="79" spans="1:43" ht="12" customHeight="1" x14ac:dyDescent="0.25">
      <c r="A79" s="311" t="s">
        <v>282</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31"/>
      <c r="AP79" s="131"/>
      <c r="AQ79" s="124"/>
    </row>
    <row r="80" spans="1:43" ht="12" customHeight="1" x14ac:dyDescent="0.25">
      <c r="A80" s="311" t="s">
        <v>281</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31"/>
      <c r="AP80" s="131"/>
      <c r="AQ80" s="124"/>
    </row>
    <row r="81" spans="1:45" ht="12.75" customHeight="1" x14ac:dyDescent="0.25">
      <c r="A81" s="311" t="s">
        <v>280</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31"/>
      <c r="AP81" s="131"/>
      <c r="AQ81" s="124"/>
    </row>
    <row r="82" spans="1:45" ht="12.75" customHeight="1" x14ac:dyDescent="0.25">
      <c r="A82" s="311" t="s">
        <v>279</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31"/>
      <c r="AP82" s="131"/>
      <c r="AQ82" s="124"/>
    </row>
    <row r="83" spans="1:45" ht="12" customHeight="1" x14ac:dyDescent="0.25">
      <c r="A83" s="342" t="s">
        <v>278</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28"/>
      <c r="AP83" s="128"/>
      <c r="AQ83" s="130"/>
    </row>
    <row r="84" spans="1:45" ht="12" customHeight="1" x14ac:dyDescent="0.25">
      <c r="A84" s="342" t="s">
        <v>277</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28"/>
      <c r="AP84" s="128"/>
      <c r="AQ84" s="130"/>
    </row>
    <row r="85" spans="1:45" ht="12" customHeight="1" x14ac:dyDescent="0.25">
      <c r="A85" s="311" t="s">
        <v>276</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31"/>
      <c r="AP85" s="131"/>
      <c r="AQ85" s="118"/>
    </row>
    <row r="86" spans="1:45" ht="27.75" customHeight="1" x14ac:dyDescent="0.25">
      <c r="A86" s="338" t="s">
        <v>275</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28"/>
      <c r="AP86" s="128"/>
      <c r="AQ86" s="130"/>
    </row>
    <row r="87" spans="1:45" x14ac:dyDescent="0.25">
      <c r="A87" s="338" t="s">
        <v>274</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28"/>
      <c r="AP87" s="128"/>
      <c r="AQ87" s="130"/>
    </row>
    <row r="88" spans="1:45" ht="14.25" customHeight="1" x14ac:dyDescent="0.25">
      <c r="A88" s="354" t="s">
        <v>273</v>
      </c>
      <c r="B88" s="355"/>
      <c r="C88" s="355"/>
      <c r="D88" s="356"/>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357"/>
      <c r="AL88" s="358"/>
      <c r="AM88" s="359"/>
      <c r="AN88" s="360"/>
      <c r="AO88" s="128"/>
      <c r="AP88" s="128"/>
      <c r="AQ88" s="130"/>
    </row>
    <row r="89" spans="1:45" x14ac:dyDescent="0.25">
      <c r="A89" s="354" t="s">
        <v>272</v>
      </c>
      <c r="B89" s="355"/>
      <c r="C89" s="355"/>
      <c r="D89" s="356"/>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357"/>
      <c r="AL89" s="358"/>
      <c r="AM89" s="359"/>
      <c r="AN89" s="360"/>
      <c r="AO89" s="128"/>
      <c r="AP89" s="128"/>
      <c r="AQ89" s="118"/>
    </row>
    <row r="90" spans="1:45" ht="12" customHeight="1" thickBot="1" x14ac:dyDescent="0.3">
      <c r="A90" s="127" t="s">
        <v>271</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50"/>
      <c r="AL90" s="351"/>
      <c r="AM90" s="352"/>
      <c r="AN90" s="353"/>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270</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269</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268</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267</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266</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8" zoomScale="82" zoomScaleSheetLayoutView="82" workbookViewId="0">
      <selection activeCell="G33" sqref="G33"/>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3.5703125"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4" t="str">
        <f>'5. анализ эконом эфф'!A5:AR5</f>
        <v>Год раскрытия информации: 2019 год</v>
      </c>
      <c r="B5" s="244"/>
      <c r="C5" s="244"/>
      <c r="D5" s="244"/>
      <c r="E5" s="244"/>
      <c r="F5" s="244"/>
      <c r="G5" s="244"/>
      <c r="H5" s="244"/>
      <c r="I5" s="244"/>
      <c r="J5" s="244"/>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row>
    <row r="6" spans="1:42" ht="18.75" x14ac:dyDescent="0.3">
      <c r="I6" s="15"/>
    </row>
    <row r="7" spans="1:42" ht="18.75" x14ac:dyDescent="0.25">
      <c r="A7" s="248" t="s">
        <v>11</v>
      </c>
      <c r="B7" s="248"/>
      <c r="C7" s="248"/>
      <c r="D7" s="248"/>
      <c r="E7" s="248"/>
      <c r="F7" s="248"/>
      <c r="G7" s="248"/>
      <c r="H7" s="248"/>
      <c r="I7" s="248"/>
      <c r="J7" s="248"/>
    </row>
    <row r="8" spans="1:42" ht="18.75" x14ac:dyDescent="0.25">
      <c r="A8" s="248"/>
      <c r="B8" s="248"/>
      <c r="C8" s="248"/>
      <c r="D8" s="248"/>
      <c r="E8" s="248"/>
      <c r="F8" s="248"/>
      <c r="G8" s="248"/>
      <c r="H8" s="248"/>
      <c r="I8" s="248"/>
      <c r="J8" s="248"/>
    </row>
    <row r="9" spans="1:42" ht="18.75" x14ac:dyDescent="0.25">
      <c r="A9" s="247" t="str">
        <f>'5. анализ эконом эфф'!A9:AR9</f>
        <v>Акционерное общество "Чукотэнерго"</v>
      </c>
      <c r="B9" s="247"/>
      <c r="C9" s="247"/>
      <c r="D9" s="247"/>
      <c r="E9" s="247"/>
      <c r="F9" s="247"/>
      <c r="G9" s="247"/>
      <c r="H9" s="247"/>
      <c r="I9" s="247"/>
      <c r="J9" s="247"/>
    </row>
    <row r="10" spans="1:42" x14ac:dyDescent="0.25">
      <c r="A10" s="245" t="s">
        <v>10</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ht="18.75" x14ac:dyDescent="0.25">
      <c r="A12" s="247" t="str">
        <f>'5. анализ эконом эфф'!A12:AR12</f>
        <v>J_524-ЭГ-29</v>
      </c>
      <c r="B12" s="247"/>
      <c r="C12" s="247"/>
      <c r="D12" s="247"/>
      <c r="E12" s="247"/>
      <c r="F12" s="247"/>
      <c r="G12" s="247"/>
      <c r="H12" s="247"/>
      <c r="I12" s="247"/>
      <c r="J12" s="247"/>
    </row>
    <row r="13" spans="1:42" x14ac:dyDescent="0.25">
      <c r="A13" s="245" t="s">
        <v>9</v>
      </c>
      <c r="B13" s="245"/>
      <c r="C13" s="245"/>
      <c r="D13" s="245"/>
      <c r="E13" s="245"/>
      <c r="F13" s="245"/>
      <c r="G13" s="245"/>
      <c r="H13" s="245"/>
      <c r="I13" s="245"/>
      <c r="J13" s="245"/>
    </row>
    <row r="14" spans="1:42" ht="18.75" x14ac:dyDescent="0.25">
      <c r="A14" s="253"/>
      <c r="B14" s="253"/>
      <c r="C14" s="253"/>
      <c r="D14" s="253"/>
      <c r="E14" s="253"/>
      <c r="F14" s="253"/>
      <c r="G14" s="253"/>
      <c r="H14" s="253"/>
      <c r="I14" s="253"/>
      <c r="J14" s="253"/>
    </row>
    <row r="15" spans="1:42" x14ac:dyDescent="0.25">
      <c r="A15" s="250" t="str">
        <f>'5. анализ эконом эфф'!A15:AR15</f>
        <v>"Реконструкция ВЛ-110 кВ ЭГРЭС-Иультин (87-ой км) (111 опор)"</v>
      </c>
      <c r="B15" s="250"/>
      <c r="C15" s="250"/>
      <c r="D15" s="250"/>
      <c r="E15" s="250"/>
      <c r="F15" s="250"/>
      <c r="G15" s="250"/>
      <c r="H15" s="250"/>
      <c r="I15" s="250"/>
      <c r="J15" s="250"/>
    </row>
    <row r="16" spans="1:42" x14ac:dyDescent="0.25">
      <c r="A16" s="245" t="s">
        <v>7</v>
      </c>
      <c r="B16" s="245"/>
      <c r="C16" s="245"/>
      <c r="D16" s="245"/>
      <c r="E16" s="245"/>
      <c r="F16" s="245"/>
      <c r="G16" s="245"/>
      <c r="H16" s="245"/>
      <c r="I16" s="245"/>
      <c r="J16" s="245"/>
    </row>
    <row r="17" spans="1:10" x14ac:dyDescent="0.25">
      <c r="J17" s="104"/>
    </row>
    <row r="18" spans="1:10" x14ac:dyDescent="0.25">
      <c r="I18" s="103"/>
    </row>
    <row r="19" spans="1:10" x14ac:dyDescent="0.25">
      <c r="A19" s="361" t="s">
        <v>473</v>
      </c>
      <c r="B19" s="361"/>
      <c r="C19" s="361"/>
      <c r="D19" s="361"/>
      <c r="E19" s="361"/>
      <c r="F19" s="361"/>
      <c r="G19" s="361"/>
      <c r="H19" s="361"/>
      <c r="I19" s="361"/>
      <c r="J19" s="361"/>
    </row>
    <row r="20" spans="1:10" x14ac:dyDescent="0.25">
      <c r="A20" s="74"/>
      <c r="B20" s="74"/>
      <c r="C20" s="102"/>
      <c r="D20" s="102"/>
      <c r="E20" s="102"/>
      <c r="F20" s="102"/>
      <c r="G20" s="102"/>
      <c r="H20" s="102"/>
      <c r="I20" s="102"/>
      <c r="J20" s="102"/>
    </row>
    <row r="21" spans="1:10" x14ac:dyDescent="0.25">
      <c r="A21" s="362" t="s">
        <v>235</v>
      </c>
      <c r="B21" s="362" t="s">
        <v>234</v>
      </c>
      <c r="C21" s="368" t="s">
        <v>404</v>
      </c>
      <c r="D21" s="368"/>
      <c r="E21" s="368"/>
      <c r="F21" s="368"/>
      <c r="G21" s="363" t="s">
        <v>233</v>
      </c>
      <c r="H21" s="365" t="s">
        <v>406</v>
      </c>
      <c r="I21" s="362" t="s">
        <v>232</v>
      </c>
      <c r="J21" s="364" t="s">
        <v>405</v>
      </c>
    </row>
    <row r="22" spans="1:10" x14ac:dyDescent="0.25">
      <c r="A22" s="362"/>
      <c r="B22" s="362"/>
      <c r="C22" s="369" t="s">
        <v>3</v>
      </c>
      <c r="D22" s="369"/>
      <c r="E22" s="370" t="s">
        <v>2</v>
      </c>
      <c r="F22" s="371"/>
      <c r="G22" s="363"/>
      <c r="H22" s="366"/>
      <c r="I22" s="362"/>
      <c r="J22" s="364"/>
    </row>
    <row r="23" spans="1:10" ht="31.5" x14ac:dyDescent="0.25">
      <c r="A23" s="362"/>
      <c r="B23" s="362"/>
      <c r="C23" s="101" t="s">
        <v>231</v>
      </c>
      <c r="D23" s="101" t="s">
        <v>230</v>
      </c>
      <c r="E23" s="101" t="s">
        <v>231</v>
      </c>
      <c r="F23" s="101" t="s">
        <v>230</v>
      </c>
      <c r="G23" s="363"/>
      <c r="H23" s="367"/>
      <c r="I23" s="362"/>
      <c r="J23" s="364"/>
    </row>
    <row r="24" spans="1:10" x14ac:dyDescent="0.25">
      <c r="A24" s="211">
        <v>1</v>
      </c>
      <c r="B24" s="83">
        <v>2</v>
      </c>
      <c r="C24" s="101">
        <v>3</v>
      </c>
      <c r="D24" s="101">
        <v>4</v>
      </c>
      <c r="E24" s="101">
        <v>5</v>
      </c>
      <c r="F24" s="101">
        <v>6</v>
      </c>
      <c r="G24" s="101">
        <v>7</v>
      </c>
      <c r="H24" s="101">
        <v>8</v>
      </c>
      <c r="I24" s="101">
        <v>9</v>
      </c>
      <c r="J24" s="101">
        <v>10</v>
      </c>
    </row>
    <row r="25" spans="1:10" x14ac:dyDescent="0.25">
      <c r="A25" s="213">
        <v>1</v>
      </c>
      <c r="B25" s="99" t="s">
        <v>229</v>
      </c>
      <c r="C25" s="97" t="s">
        <v>521</v>
      </c>
      <c r="D25" s="97" t="s">
        <v>521</v>
      </c>
      <c r="E25" s="97" t="s">
        <v>521</v>
      </c>
      <c r="F25" s="97" t="s">
        <v>521</v>
      </c>
      <c r="G25" s="97" t="s">
        <v>521</v>
      </c>
      <c r="H25" s="97" t="s">
        <v>521</v>
      </c>
      <c r="I25" s="97" t="s">
        <v>521</v>
      </c>
      <c r="J25" s="97" t="s">
        <v>521</v>
      </c>
    </row>
    <row r="26" spans="1:10" x14ac:dyDescent="0.25">
      <c r="A26" s="213" t="s">
        <v>228</v>
      </c>
      <c r="B26" s="100" t="s">
        <v>411</v>
      </c>
      <c r="C26" s="97" t="s">
        <v>521</v>
      </c>
      <c r="D26" s="97" t="s">
        <v>521</v>
      </c>
      <c r="E26" s="97" t="s">
        <v>521</v>
      </c>
      <c r="F26" s="97" t="s">
        <v>521</v>
      </c>
      <c r="G26" s="97" t="s">
        <v>521</v>
      </c>
      <c r="H26" s="97" t="s">
        <v>521</v>
      </c>
      <c r="I26" s="97" t="s">
        <v>521</v>
      </c>
      <c r="J26" s="97" t="s">
        <v>521</v>
      </c>
    </row>
    <row r="27" spans="1:10" s="77" customFormat="1" ht="31.5" x14ac:dyDescent="0.25">
      <c r="A27" s="213" t="s">
        <v>227</v>
      </c>
      <c r="B27" s="100" t="s">
        <v>413</v>
      </c>
      <c r="C27" s="97" t="s">
        <v>521</v>
      </c>
      <c r="D27" s="97" t="s">
        <v>521</v>
      </c>
      <c r="E27" s="97" t="s">
        <v>521</v>
      </c>
      <c r="F27" s="97" t="s">
        <v>521</v>
      </c>
      <c r="G27" s="97" t="s">
        <v>521</v>
      </c>
      <c r="H27" s="97" t="s">
        <v>521</v>
      </c>
      <c r="I27" s="97" t="s">
        <v>521</v>
      </c>
      <c r="J27" s="97" t="s">
        <v>521</v>
      </c>
    </row>
    <row r="28" spans="1:10" s="77" customFormat="1" ht="47.25" x14ac:dyDescent="0.25">
      <c r="A28" s="213" t="s">
        <v>412</v>
      </c>
      <c r="B28" s="100" t="s">
        <v>417</v>
      </c>
      <c r="C28" s="97" t="s">
        <v>521</v>
      </c>
      <c r="D28" s="97" t="s">
        <v>521</v>
      </c>
      <c r="E28" s="97" t="s">
        <v>521</v>
      </c>
      <c r="F28" s="97" t="s">
        <v>521</v>
      </c>
      <c r="G28" s="97" t="s">
        <v>521</v>
      </c>
      <c r="H28" s="97" t="s">
        <v>521</v>
      </c>
      <c r="I28" s="97" t="s">
        <v>521</v>
      </c>
      <c r="J28" s="97" t="s">
        <v>521</v>
      </c>
    </row>
    <row r="29" spans="1:10" s="77" customFormat="1" ht="31.5" x14ac:dyDescent="0.25">
      <c r="A29" s="213" t="s">
        <v>226</v>
      </c>
      <c r="B29" s="100" t="s">
        <v>416</v>
      </c>
      <c r="C29" s="97" t="s">
        <v>521</v>
      </c>
      <c r="D29" s="97" t="s">
        <v>521</v>
      </c>
      <c r="E29" s="97" t="s">
        <v>521</v>
      </c>
      <c r="F29" s="97" t="s">
        <v>521</v>
      </c>
      <c r="G29" s="97" t="s">
        <v>521</v>
      </c>
      <c r="H29" s="97" t="s">
        <v>521</v>
      </c>
      <c r="I29" s="97" t="s">
        <v>521</v>
      </c>
      <c r="J29" s="97" t="s">
        <v>521</v>
      </c>
    </row>
    <row r="30" spans="1:10" s="77" customFormat="1" ht="31.5" x14ac:dyDescent="0.25">
      <c r="A30" s="213" t="s">
        <v>225</v>
      </c>
      <c r="B30" s="100" t="s">
        <v>418</v>
      </c>
      <c r="C30" s="97" t="s">
        <v>521</v>
      </c>
      <c r="D30" s="97" t="s">
        <v>521</v>
      </c>
      <c r="E30" s="97" t="s">
        <v>521</v>
      </c>
      <c r="F30" s="97" t="s">
        <v>521</v>
      </c>
      <c r="G30" s="97" t="s">
        <v>521</v>
      </c>
      <c r="H30" s="97" t="s">
        <v>521</v>
      </c>
      <c r="I30" s="97" t="s">
        <v>521</v>
      </c>
      <c r="J30" s="97" t="s">
        <v>521</v>
      </c>
    </row>
    <row r="31" spans="1:10" s="77" customFormat="1" ht="31.5" x14ac:dyDescent="0.25">
      <c r="A31" s="213" t="s">
        <v>224</v>
      </c>
      <c r="B31" s="98" t="s">
        <v>414</v>
      </c>
      <c r="C31" s="97" t="s">
        <v>521</v>
      </c>
      <c r="D31" s="97" t="s">
        <v>521</v>
      </c>
      <c r="E31" s="208">
        <v>42979</v>
      </c>
      <c r="F31" s="208">
        <v>43040</v>
      </c>
      <c r="G31" s="97" t="s">
        <v>521</v>
      </c>
      <c r="H31" s="97" t="s">
        <v>521</v>
      </c>
      <c r="I31" s="97" t="s">
        <v>521</v>
      </c>
      <c r="J31" s="97" t="s">
        <v>521</v>
      </c>
    </row>
    <row r="32" spans="1:10" s="77" customFormat="1" x14ac:dyDescent="0.25">
      <c r="A32" s="213" t="s">
        <v>222</v>
      </c>
      <c r="B32" s="98" t="s">
        <v>419</v>
      </c>
      <c r="C32" s="97" t="s">
        <v>521</v>
      </c>
      <c r="D32" s="97" t="s">
        <v>521</v>
      </c>
      <c r="E32" s="208">
        <v>43070</v>
      </c>
      <c r="F32" s="208">
        <v>43100</v>
      </c>
      <c r="G32" s="97" t="s">
        <v>521</v>
      </c>
      <c r="H32" s="97" t="s">
        <v>521</v>
      </c>
      <c r="I32" s="97" t="s">
        <v>521</v>
      </c>
      <c r="J32" s="97" t="s">
        <v>521</v>
      </c>
    </row>
    <row r="33" spans="1:10" s="77" customFormat="1" ht="31.5" x14ac:dyDescent="0.25">
      <c r="A33" s="213" t="s">
        <v>430</v>
      </c>
      <c r="B33" s="98" t="s">
        <v>341</v>
      </c>
      <c r="C33" s="97" t="s">
        <v>521</v>
      </c>
      <c r="D33" s="97" t="s">
        <v>521</v>
      </c>
      <c r="E33" s="97" t="s">
        <v>521</v>
      </c>
      <c r="F33" s="97" t="s">
        <v>521</v>
      </c>
      <c r="G33" s="97" t="s">
        <v>521</v>
      </c>
      <c r="H33" s="97" t="s">
        <v>521</v>
      </c>
      <c r="I33" s="97" t="s">
        <v>521</v>
      </c>
      <c r="J33" s="97" t="s">
        <v>521</v>
      </c>
    </row>
    <row r="34" spans="1:10" s="77" customFormat="1" ht="47.25" x14ac:dyDescent="0.25">
      <c r="A34" s="213" t="s">
        <v>431</v>
      </c>
      <c r="B34" s="98" t="s">
        <v>423</v>
      </c>
      <c r="C34" s="97" t="s">
        <v>521</v>
      </c>
      <c r="D34" s="97" t="s">
        <v>521</v>
      </c>
      <c r="E34" s="97" t="s">
        <v>521</v>
      </c>
      <c r="F34" s="97" t="s">
        <v>521</v>
      </c>
      <c r="G34" s="97" t="s">
        <v>521</v>
      </c>
      <c r="H34" s="97" t="s">
        <v>521</v>
      </c>
      <c r="I34" s="97" t="s">
        <v>521</v>
      </c>
      <c r="J34" s="97" t="s">
        <v>521</v>
      </c>
    </row>
    <row r="35" spans="1:10" s="77" customFormat="1" x14ac:dyDescent="0.25">
      <c r="A35" s="213" t="s">
        <v>432</v>
      </c>
      <c r="B35" s="98" t="s">
        <v>223</v>
      </c>
      <c r="C35" s="97" t="s">
        <v>521</v>
      </c>
      <c r="D35" s="97" t="s">
        <v>521</v>
      </c>
      <c r="E35" s="97" t="s">
        <v>521</v>
      </c>
      <c r="F35" s="97" t="s">
        <v>521</v>
      </c>
      <c r="G35" s="97" t="s">
        <v>521</v>
      </c>
      <c r="H35" s="97" t="s">
        <v>521</v>
      </c>
      <c r="I35" s="97" t="s">
        <v>521</v>
      </c>
      <c r="J35" s="97" t="s">
        <v>521</v>
      </c>
    </row>
    <row r="36" spans="1:10" x14ac:dyDescent="0.25">
      <c r="A36" s="213" t="s">
        <v>433</v>
      </c>
      <c r="B36" s="98" t="s">
        <v>415</v>
      </c>
      <c r="C36" s="97" t="s">
        <v>521</v>
      </c>
      <c r="D36" s="97" t="s">
        <v>521</v>
      </c>
      <c r="E36" s="97" t="s">
        <v>521</v>
      </c>
      <c r="F36" s="97" t="s">
        <v>521</v>
      </c>
      <c r="G36" s="97" t="s">
        <v>521</v>
      </c>
      <c r="H36" s="97" t="s">
        <v>521</v>
      </c>
      <c r="I36" s="97" t="s">
        <v>521</v>
      </c>
      <c r="J36" s="97" t="s">
        <v>521</v>
      </c>
    </row>
    <row r="37" spans="1:10" x14ac:dyDescent="0.25">
      <c r="A37" s="213" t="s">
        <v>434</v>
      </c>
      <c r="B37" s="98" t="s">
        <v>221</v>
      </c>
      <c r="C37" s="97" t="s">
        <v>521</v>
      </c>
      <c r="D37" s="97" t="s">
        <v>521</v>
      </c>
      <c r="E37" s="97" t="s">
        <v>521</v>
      </c>
      <c r="F37" s="97" t="s">
        <v>521</v>
      </c>
      <c r="G37" s="97" t="s">
        <v>521</v>
      </c>
      <c r="H37" s="97" t="s">
        <v>521</v>
      </c>
      <c r="I37" s="97" t="s">
        <v>521</v>
      </c>
      <c r="J37" s="97" t="s">
        <v>521</v>
      </c>
    </row>
    <row r="38" spans="1:10" x14ac:dyDescent="0.25">
      <c r="A38" s="213" t="s">
        <v>435</v>
      </c>
      <c r="B38" s="99" t="s">
        <v>220</v>
      </c>
      <c r="C38" s="97" t="s">
        <v>521</v>
      </c>
      <c r="D38" s="97" t="s">
        <v>521</v>
      </c>
      <c r="E38" s="97" t="s">
        <v>521</v>
      </c>
      <c r="F38" s="97" t="s">
        <v>521</v>
      </c>
      <c r="G38" s="97" t="s">
        <v>521</v>
      </c>
      <c r="H38" s="97" t="s">
        <v>521</v>
      </c>
      <c r="I38" s="97" t="s">
        <v>521</v>
      </c>
      <c r="J38" s="97" t="s">
        <v>521</v>
      </c>
    </row>
    <row r="39" spans="1:10" ht="47.25" x14ac:dyDescent="0.25">
      <c r="A39" s="213">
        <v>2</v>
      </c>
      <c r="B39" s="98" t="s">
        <v>420</v>
      </c>
      <c r="C39" s="97" t="s">
        <v>521</v>
      </c>
      <c r="D39" s="97" t="s">
        <v>521</v>
      </c>
      <c r="E39" s="208">
        <v>43221</v>
      </c>
      <c r="F39" s="208">
        <v>43282</v>
      </c>
      <c r="G39" s="97" t="s">
        <v>521</v>
      </c>
      <c r="H39" s="97" t="s">
        <v>521</v>
      </c>
      <c r="I39" s="97" t="s">
        <v>521</v>
      </c>
      <c r="J39" s="97" t="s">
        <v>521</v>
      </c>
    </row>
    <row r="40" spans="1:10" x14ac:dyDescent="0.25">
      <c r="A40" s="213" t="s">
        <v>219</v>
      </c>
      <c r="B40" s="98" t="s">
        <v>422</v>
      </c>
      <c r="C40" s="97" t="s">
        <v>521</v>
      </c>
      <c r="D40" s="97" t="s">
        <v>521</v>
      </c>
      <c r="E40" s="208">
        <v>43221</v>
      </c>
      <c r="F40" s="208">
        <v>43282</v>
      </c>
      <c r="G40" s="97" t="s">
        <v>521</v>
      </c>
      <c r="H40" s="97" t="s">
        <v>521</v>
      </c>
      <c r="I40" s="97" t="s">
        <v>521</v>
      </c>
      <c r="J40" s="97" t="s">
        <v>521</v>
      </c>
    </row>
    <row r="41" spans="1:10" ht="31.5" x14ac:dyDescent="0.25">
      <c r="A41" s="213" t="s">
        <v>218</v>
      </c>
      <c r="B41" s="99" t="s">
        <v>504</v>
      </c>
      <c r="C41" s="97" t="s">
        <v>521</v>
      </c>
      <c r="D41" s="97" t="s">
        <v>521</v>
      </c>
      <c r="E41" s="97" t="s">
        <v>521</v>
      </c>
      <c r="F41" s="97" t="s">
        <v>521</v>
      </c>
      <c r="G41" s="97" t="s">
        <v>521</v>
      </c>
      <c r="H41" s="97" t="s">
        <v>521</v>
      </c>
      <c r="I41" s="97" t="s">
        <v>521</v>
      </c>
      <c r="J41" s="97" t="s">
        <v>521</v>
      </c>
    </row>
    <row r="42" spans="1:10" ht="31.5" x14ac:dyDescent="0.25">
      <c r="A42" s="213">
        <v>3</v>
      </c>
      <c r="B42" s="98" t="s">
        <v>421</v>
      </c>
      <c r="C42" s="97" t="s">
        <v>521</v>
      </c>
      <c r="D42" s="97" t="s">
        <v>521</v>
      </c>
      <c r="E42" s="97" t="s">
        <v>521</v>
      </c>
      <c r="F42" s="97" t="s">
        <v>521</v>
      </c>
      <c r="G42" s="97" t="s">
        <v>521</v>
      </c>
      <c r="H42" s="97" t="s">
        <v>521</v>
      </c>
      <c r="I42" s="97" t="s">
        <v>521</v>
      </c>
      <c r="J42" s="97" t="s">
        <v>521</v>
      </c>
    </row>
    <row r="43" spans="1:10" x14ac:dyDescent="0.25">
      <c r="A43" s="213" t="s">
        <v>217</v>
      </c>
      <c r="B43" s="98" t="s">
        <v>215</v>
      </c>
      <c r="C43" s="97" t="s">
        <v>521</v>
      </c>
      <c r="D43" s="97" t="s">
        <v>521</v>
      </c>
      <c r="E43" s="208">
        <v>43282</v>
      </c>
      <c r="F43" s="208">
        <v>43374</v>
      </c>
      <c r="G43" s="97" t="s">
        <v>521</v>
      </c>
      <c r="H43" s="97" t="s">
        <v>521</v>
      </c>
      <c r="I43" s="97" t="s">
        <v>521</v>
      </c>
      <c r="J43" s="97" t="s">
        <v>521</v>
      </c>
    </row>
    <row r="44" spans="1:10" x14ac:dyDescent="0.25">
      <c r="A44" s="213" t="s">
        <v>216</v>
      </c>
      <c r="B44" s="98" t="s">
        <v>213</v>
      </c>
      <c r="C44" s="97" t="s">
        <v>521</v>
      </c>
      <c r="D44" s="97" t="s">
        <v>521</v>
      </c>
      <c r="E44" s="208">
        <v>43374</v>
      </c>
      <c r="F44" s="208">
        <v>43739</v>
      </c>
      <c r="G44" s="97" t="s">
        <v>521</v>
      </c>
      <c r="H44" s="97" t="s">
        <v>521</v>
      </c>
      <c r="I44" s="97" t="s">
        <v>521</v>
      </c>
      <c r="J44" s="97" t="s">
        <v>521</v>
      </c>
    </row>
    <row r="45" spans="1:10" ht="63" x14ac:dyDescent="0.25">
      <c r="A45" s="213" t="s">
        <v>214</v>
      </c>
      <c r="B45" s="98" t="s">
        <v>426</v>
      </c>
      <c r="C45" s="97" t="s">
        <v>521</v>
      </c>
      <c r="D45" s="97" t="s">
        <v>521</v>
      </c>
      <c r="E45" s="97" t="s">
        <v>521</v>
      </c>
      <c r="F45" s="97" t="s">
        <v>521</v>
      </c>
      <c r="G45" s="97" t="s">
        <v>521</v>
      </c>
      <c r="H45" s="97" t="s">
        <v>521</v>
      </c>
      <c r="I45" s="97" t="s">
        <v>521</v>
      </c>
      <c r="J45" s="97" t="s">
        <v>521</v>
      </c>
    </row>
    <row r="46" spans="1:10" ht="110.25" x14ac:dyDescent="0.25">
      <c r="A46" s="213" t="s">
        <v>212</v>
      </c>
      <c r="B46" s="98" t="s">
        <v>424</v>
      </c>
      <c r="C46" s="97" t="s">
        <v>521</v>
      </c>
      <c r="D46" s="97" t="s">
        <v>521</v>
      </c>
      <c r="E46" s="97" t="s">
        <v>521</v>
      </c>
      <c r="F46" s="97" t="s">
        <v>521</v>
      </c>
      <c r="G46" s="97" t="s">
        <v>521</v>
      </c>
      <c r="H46" s="97" t="s">
        <v>521</v>
      </c>
      <c r="I46" s="97" t="s">
        <v>521</v>
      </c>
      <c r="J46" s="97" t="s">
        <v>521</v>
      </c>
    </row>
    <row r="47" spans="1:10" x14ac:dyDescent="0.25">
      <c r="A47" s="213" t="s">
        <v>210</v>
      </c>
      <c r="B47" s="98" t="s">
        <v>211</v>
      </c>
      <c r="C47" s="97" t="s">
        <v>521</v>
      </c>
      <c r="D47" s="97" t="s">
        <v>521</v>
      </c>
      <c r="E47" s="97" t="s">
        <v>521</v>
      </c>
      <c r="F47" s="97" t="s">
        <v>521</v>
      </c>
      <c r="G47" s="97" t="s">
        <v>521</v>
      </c>
      <c r="H47" s="97" t="s">
        <v>521</v>
      </c>
      <c r="I47" s="97" t="s">
        <v>521</v>
      </c>
      <c r="J47" s="97" t="s">
        <v>521</v>
      </c>
    </row>
    <row r="48" spans="1:10" x14ac:dyDescent="0.25">
      <c r="A48" s="213" t="s">
        <v>436</v>
      </c>
      <c r="B48" s="99" t="s">
        <v>209</v>
      </c>
      <c r="C48" s="97" t="s">
        <v>521</v>
      </c>
      <c r="D48" s="97" t="s">
        <v>521</v>
      </c>
      <c r="E48" s="97" t="s">
        <v>521</v>
      </c>
      <c r="F48" s="97" t="s">
        <v>521</v>
      </c>
      <c r="G48" s="97" t="s">
        <v>521</v>
      </c>
      <c r="H48" s="97" t="s">
        <v>521</v>
      </c>
      <c r="I48" s="97" t="s">
        <v>521</v>
      </c>
      <c r="J48" s="97" t="s">
        <v>521</v>
      </c>
    </row>
    <row r="49" spans="1:10" x14ac:dyDescent="0.25">
      <c r="A49" s="213">
        <v>4</v>
      </c>
      <c r="B49" s="98" t="s">
        <v>207</v>
      </c>
      <c r="C49" s="97" t="s">
        <v>521</v>
      </c>
      <c r="D49" s="97" t="s">
        <v>521</v>
      </c>
      <c r="E49" s="97" t="s">
        <v>521</v>
      </c>
      <c r="F49" s="97" t="s">
        <v>521</v>
      </c>
      <c r="G49" s="97" t="s">
        <v>521</v>
      </c>
      <c r="H49" s="97" t="s">
        <v>521</v>
      </c>
      <c r="I49" s="97" t="s">
        <v>521</v>
      </c>
      <c r="J49" s="97" t="s">
        <v>521</v>
      </c>
    </row>
    <row r="50" spans="1:10" ht="63" x14ac:dyDescent="0.25">
      <c r="A50" s="213" t="s">
        <v>208</v>
      </c>
      <c r="B50" s="98" t="s">
        <v>425</v>
      </c>
      <c r="C50" s="97" t="s">
        <v>521</v>
      </c>
      <c r="D50" s="97" t="s">
        <v>521</v>
      </c>
      <c r="E50" s="97" t="s">
        <v>521</v>
      </c>
      <c r="F50" s="97" t="s">
        <v>521</v>
      </c>
      <c r="G50" s="97" t="s">
        <v>521</v>
      </c>
      <c r="H50" s="97" t="s">
        <v>521</v>
      </c>
      <c r="I50" s="97" t="s">
        <v>521</v>
      </c>
      <c r="J50" s="97" t="s">
        <v>521</v>
      </c>
    </row>
    <row r="51" spans="1:10" ht="47.25" x14ac:dyDescent="0.25">
      <c r="A51" s="213" t="s">
        <v>206</v>
      </c>
      <c r="B51" s="98" t="s">
        <v>427</v>
      </c>
      <c r="C51" s="97" t="s">
        <v>521</v>
      </c>
      <c r="D51" s="97" t="s">
        <v>521</v>
      </c>
      <c r="E51" s="97" t="s">
        <v>521</v>
      </c>
      <c r="F51" s="97" t="s">
        <v>521</v>
      </c>
      <c r="G51" s="97" t="s">
        <v>521</v>
      </c>
      <c r="H51" s="97" t="s">
        <v>521</v>
      </c>
      <c r="I51" s="97" t="s">
        <v>521</v>
      </c>
      <c r="J51" s="97" t="s">
        <v>521</v>
      </c>
    </row>
    <row r="52" spans="1:10" ht="47.25" x14ac:dyDescent="0.25">
      <c r="A52" s="213" t="s">
        <v>204</v>
      </c>
      <c r="B52" s="98" t="s">
        <v>205</v>
      </c>
      <c r="C52" s="97" t="s">
        <v>521</v>
      </c>
      <c r="D52" s="97" t="s">
        <v>521</v>
      </c>
      <c r="E52" s="97" t="s">
        <v>521</v>
      </c>
      <c r="F52" s="97" t="s">
        <v>521</v>
      </c>
      <c r="G52" s="97" t="s">
        <v>521</v>
      </c>
      <c r="H52" s="97" t="s">
        <v>521</v>
      </c>
      <c r="I52" s="97" t="s">
        <v>521</v>
      </c>
      <c r="J52" s="97" t="s">
        <v>521</v>
      </c>
    </row>
    <row r="53" spans="1:10" ht="31.5" x14ac:dyDescent="0.25">
      <c r="A53" s="213" t="s">
        <v>202</v>
      </c>
      <c r="B53" s="187" t="s">
        <v>428</v>
      </c>
      <c r="C53" s="97" t="s">
        <v>521</v>
      </c>
      <c r="D53" s="97" t="s">
        <v>521</v>
      </c>
      <c r="E53" s="208">
        <v>43739</v>
      </c>
      <c r="F53" s="226">
        <v>43830</v>
      </c>
      <c r="G53" s="97" t="s">
        <v>521</v>
      </c>
      <c r="H53" s="97" t="s">
        <v>521</v>
      </c>
      <c r="I53" s="97" t="s">
        <v>521</v>
      </c>
      <c r="J53" s="97" t="s">
        <v>521</v>
      </c>
    </row>
    <row r="54" spans="1:10" ht="31.5" x14ac:dyDescent="0.25">
      <c r="A54" s="213" t="s">
        <v>429</v>
      </c>
      <c r="B54" s="98" t="s">
        <v>203</v>
      </c>
      <c r="C54" s="97" t="s">
        <v>521</v>
      </c>
      <c r="D54" s="97" t="s">
        <v>521</v>
      </c>
      <c r="E54" s="97" t="s">
        <v>521</v>
      </c>
      <c r="F54" s="97" t="s">
        <v>521</v>
      </c>
      <c r="G54" s="97" t="s">
        <v>521</v>
      </c>
      <c r="H54" s="97" t="s">
        <v>521</v>
      </c>
      <c r="I54" s="97" t="s">
        <v>521</v>
      </c>
      <c r="J54" s="97" t="s">
        <v>521</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2019-02-18T21:46:03Z</dcterms:modified>
</cp:coreProperties>
</file>