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35" tabRatio="918" firstSheet="2" activeTab="9"/>
  </bookViews>
  <sheets>
    <sheet name="1. паспорт местоположение" sheetId="7" r:id="rId1"/>
    <sheet name="2. паспорт  ТП" sheetId="12" r:id="rId2"/>
    <sheet name="3.1. паспорт Техсостояние ПC" sheetId="24"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ективности" sheetId="30" r:id="rId8"/>
    <sheet name="6.1. Паспорт сетевой график" sheetId="16" r:id="rId9"/>
    <sheet name="6.2. Паспорт фин осв ввод" sheetId="23" r:id="rId10"/>
    <sheet name="7. Паспорт отчет о закупке" sheetId="25" r:id="rId11"/>
    <sheet name="8. Общие сведения" sheetId="22" r:id="rId12"/>
    <sheet name="Лист2" sheetId="29" r:id="rId13"/>
  </sheets>
  <externalReferences>
    <externalReference r:id="rId14"/>
    <externalReference r:id="rId15"/>
    <externalReference r:id="rId16"/>
    <externalReference r:id="rId17"/>
    <externalReference r:id="rId18"/>
    <externalReference r:id="rId19"/>
    <externalReference r:id="rId20"/>
  </externalReferences>
  <definedNames>
    <definedName name="__ghg1" localSheetId="7" hidden="1">{#N/A,#N/A,FALSE,"Себестоимсть-97"}</definedName>
    <definedName name="__ghg1" hidden="1">{#N/A,#N/A,FALSE,"Себестоимсть-97"}</definedName>
    <definedName name="__mmm1" localSheetId="7" hidden="1">{#N/A,#N/A,FALSE,"Себестоимсть-97"}</definedName>
    <definedName name="__mmm1" hidden="1">{#N/A,#N/A,FALSE,"Себестоимсть-97"}</definedName>
    <definedName name="_ggg6" localSheetId="7" hidden="1">{#N/A,#N/A,FALSE,"Aging Summary";#N/A,#N/A,FALSE,"Ratio Analysis";#N/A,#N/A,FALSE,"Test 120 Day Accts";#N/A,#N/A,FALSE,"Tickmarks"}</definedName>
    <definedName name="_ggg6" hidden="1">{#N/A,#N/A,FALSE,"Aging Summary";#N/A,#N/A,FALSE,"Ratio Analysis";#N/A,#N/A,FALSE,"Test 120 Day Accts";#N/A,#N/A,FALSE,"Tickmarks"}</definedName>
    <definedName name="_ghg1" localSheetId="7" hidden="1">{#N/A,#N/A,FALSE,"Себестоимсть-97"}</definedName>
    <definedName name="_ghg1" hidden="1">{#N/A,#N/A,FALSE,"Себестоимсть-97"}</definedName>
    <definedName name="_mmm1" localSheetId="7" hidden="1">{#N/A,#N/A,FALSE,"Себестоимсть-97"}</definedName>
    <definedName name="_mmm1" hidden="1">{#N/A,#N/A,FALSE,"Себестоимсть-97"}</definedName>
    <definedName name="_Order1" hidden="1">255</definedName>
    <definedName name="_sss8" localSheetId="7" hidden="1">{#N/A,#N/A,FALSE,"Aging Summary";#N/A,#N/A,FALSE,"Ratio Analysis";#N/A,#N/A,FALSE,"Test 120 Day Accts";#N/A,#N/A,FALSE,"Tickmarks"}</definedName>
    <definedName name="_sss8" hidden="1">{#N/A,#N/A,FALSE,"Aging Summary";#N/A,#N/A,FALSE,"Ratio Analysis";#N/A,#N/A,FALSE,"Test 120 Day Accts";#N/A,#N/A,FALSE,"Tickmarks"}</definedName>
    <definedName name="AS2DocOpenMode" hidden="1">"AS2DocumentEdit"</definedName>
    <definedName name="hhhhh" localSheetId="7" hidden="1">{#N/A,#N/A,FALSE,"Aging Summary";#N/A,#N/A,FALSE,"Ratio Analysis";#N/A,#N/A,FALSE,"Test 120 Day Accts";#N/A,#N/A,FALSE,"Tickmarks"}</definedName>
    <definedName name="hhhhh" hidden="1">{#N/A,#N/A,FALSE,"Aging Summary";#N/A,#N/A,FALSE,"Ratio Analysis";#N/A,#N/A,FALSE,"Test 120 Day Accts";#N/A,#N/A,FALSE,"Tickmarks"}</definedName>
    <definedName name="mmm" localSheetId="7" hidden="1">{#N/A,#N/A,FALSE,"Себестоимсть-97"}</definedName>
    <definedName name="mmm" hidden="1">{#N/A,#N/A,FALSE,"Себестоимсть-97"}</definedName>
    <definedName name="P1_T0_Protect" localSheetId="7" hidden="1">#REF!,#REF!,#REF!,#REF!,#REF!,#REF!,#REF!,#REF!,#REF!,#REF!</definedName>
    <definedName name="P1_T0_Protect" hidden="1">#REF!,#REF!,#REF!,#REF!,#REF!,#REF!,#REF!,#REF!,#REF!,#REF!</definedName>
    <definedName name="P1_T12?L3.1.x" hidden="1">'[1]12'!$E$28:$U$28,'[1]12'!$E$26:$U$26,'[1]12'!$E$24:$U$24,'[1]12'!$E$22:$U$22,'[1]12'!$E$20:$U$20,'[1]12'!$E$18:$U$18,'[1]12'!$E$16:$U$16,'[1]12'!$E$30:$U$30</definedName>
    <definedName name="P1_T12?L3.x" hidden="1">'[1]12'!$E$27:$U$27,'[1]12'!$E$25:$U$25,'[1]12'!$E$23:$U$23,'[1]12'!$E$21:$U$21,'[1]12'!$E$19:$U$19,'[1]12'!$E$17:$U$17,'[1]12'!$E$15:$U$15,'[1]12'!$E$29:$U$29</definedName>
    <definedName name="P1_T12?unit?ГА" hidden="1">'[1]12'!$E$28:$M$28,'[1]12'!$E$14:$M$14,'[1]12'!$E$30:$M$30,'[1]12'!$E$26:$M$26,'[1]12'!$E$7:$M$7,'[1]12'!$E$24:$M$24,'[1]12'!$E$22:$M$22,'[1]12'!$E$20:$M$20</definedName>
    <definedName name="P1_T12?unit?ТРУБ" hidden="1">'[2]12'!$E$27:$I$27,'[2]12'!$E$25:$I$25,'[2]12'!$E$23:$I$23,'[2]12'!$E$21:$I$21,'[2]12'!$E$19:$I$19,'[2]12'!$E$17:$I$17,'[2]12'!$E$15:$I$15,'[2]12'!$E$13:$I$13,'[2]12'!$E$6:$I$6,'[2]12'!$E$8:$I$8,'[2]12'!$E$11:$I$11,'[2]12'!$E$29:$I$29</definedName>
    <definedName name="P1_T13?unit?ТРУБ" localSheetId="7" hidden="1">#REF!,#REF!,#REF!,#REF!,#REF!,#REF!,#REF!,#REF!</definedName>
    <definedName name="P1_T13?unit?ТРУБ" hidden="1">#REF!,#REF!,#REF!,#REF!,#REF!,#REF!,#REF!,#REF!</definedName>
    <definedName name="P1_T14?L1" hidden="1">'[2]14'!$A$52:$M$52,'[2]14'!$A$7:$M$7,'[2]14'!$A$40:$M$40,'[2]14'!$A$55:$M$55,'[2]14'!$A$37:$M$37,'[2]14'!$A$34:$M$34,'[2]14'!$A$49:$M$49,'[2]14'!$A$31:$M$31,'[2]14'!$A$28:$M$28,'[2]14'!$A$25:$M$25,'[2]14'!$A$22:$M$22</definedName>
    <definedName name="P1_T14?L1.1" hidden="1">'[2]14'!$A$53:$M$53,'[2]14'!$A$8:$M$8,'[2]14'!$A$41:$M$41,'[2]14'!$A$56:$M$56,'[2]14'!$A$38:$M$38,'[2]14'!$A$35:$M$35,'[2]14'!$A$50:$M$50,'[2]14'!$A$32:$M$32,'[2]14'!$A$29:$M$29,'[2]14'!$A$26:$M$26,'[2]14'!$A$23:$M$23</definedName>
    <definedName name="P1_T14?L1.2" hidden="1">'[2]14'!$A$54:$M$54,'[2]14'!$A$9:$M$9,'[2]14'!$A$42:$M$42,'[2]14'!$A$57:$M$57,'[2]14'!$A$39:$M$39,'[2]14'!$A$36:$M$36,'[2]14'!$A$51:$M$51,'[2]14'!$A$33:$M$33,'[2]14'!$A$30:$M$30,'[2]14'!$A$27:$M$27,'[2]14'!$A$24:$M$24</definedName>
    <definedName name="P1_T14?unit?ПРЦ" hidden="1">'[2]14'!$E$54:$I$54,'[2]14'!$E$45:$I$45,'[2]14'!$E$18:$I$18,'[2]14'!$E$15:$I$15,'[2]14'!$E$12:$I$12,'[2]14'!$E$42:$I$42,'[2]14'!$E$9:$I$9,'[2]14'!$E$51:$I$51,'[2]14'!$E$57:$I$57,'[2]14'!$E$39:$I$39,'[2]14'!$J$6:$M$59</definedName>
    <definedName name="P1_T14?unit?ТРУБ" hidden="1">'[2]14'!$E$52:$I$53,'[2]14'!$E$43:$I$44,'[2]14'!$E$16:$I$17,'[2]14'!$E$13:$I$14,'[2]14'!$E$10:$I$11,'[2]14'!$E$40:$I$41,'[2]14'!$E$7:$I$8,'[2]14'!$E$49:$I$50,'[2]14'!$E$55:$I$56,'[2]14'!$E$37:$I$38,'[2]14'!$E$59:$I$59</definedName>
    <definedName name="P1_T16?axis?R?ДОГОВОР" hidden="1">'[2]16'!$E$77:$M$77,'[2]16'!$E$8:$M$8,'[2]16'!$E$12:$M$12,'[2]16'!$E$53:$M$53,'[2]16'!$E$16:$M$16,'[2]16'!$E$65:$M$65,'[2]16'!$E$85:$M$86,'[2]16'!$E$49:$M$49,'[2]16'!$E$81:$M$81,'[2]16'!$E$73:$M$73,'[2]16'!$E$45:$M$45</definedName>
    <definedName name="P1_T16?axis?R?ДОГОВОР?" hidden="1">'[2]16'!$A$77,'[2]16'!$A$85:$A$86,'[2]16'!$A$73,'[2]16'!$A$81,'[2]16'!$A$69,'[2]16'!$A$65,'[2]16'!$A$61,'[2]16'!$A$57,'[2]16'!$A$53,'[2]16'!$A$49,'[2]16'!$A$45,'[2]16'!$A$41,'[2]16'!$A$37,'[2]16'!$A$33,'[2]16'!$A$28,'[2]16'!$A$24,'[2]16'!$A$20</definedName>
    <definedName name="P1_T16?L1" hidden="1">'[2]16'!$A$75:$M$75,'[2]16'!$A$14:$M$14,'[2]16'!$A$10:$M$10,'[2]16'!$A$51:$M$51,'[2]16'!$A$6:$M$6,'[2]16'!$A$63:$M$63,'[2]16'!$A$79:$M$79,'[2]16'!$A$47:$M$47,'[2]16'!$A$83:$M$83,'[2]16'!$A$71:$M$71,'[2]16'!$A$43:$M$43</definedName>
    <definedName name="P1_T16?L1.x" hidden="1">'[2]16'!$A$77:$M$77,'[2]16'!$A$16:$M$16,'[2]16'!$A$12:$M$12,'[2]16'!$A$53:$M$53,'[2]16'!$A$8:$M$8,'[2]16'!$A$65:$M$65,'[2]16'!$A$81:$M$81,'[2]16'!$A$49:$M$49,'[2]16'!$A$85:$M$86,'[2]16'!$A$73:$M$73,'[2]16'!$A$45:$M$45</definedName>
    <definedName name="P1_T17.1_Protect" localSheetId="7" hidden="1">#REF!,#REF!,#REF!,#REF!,#REF!,#REF!,#REF!,#REF!</definedName>
    <definedName name="P1_T17.1_Protect" hidden="1">#REF!,#REF!,#REF!,#REF!,#REF!,#REF!,#REF!,#REF!</definedName>
    <definedName name="P1_T2.1_Protect" localSheetId="7" hidden="1">#REF!,#REF!,#REF!,#REF!,#REF!,#REF!,#REF!,#REF!</definedName>
    <definedName name="P1_T2.1_Protect" hidden="1">#REF!,#REF!,#REF!,#REF!,#REF!,#REF!,#REF!,#REF!</definedName>
    <definedName name="P1_T2.2_Protect" localSheetId="7" hidden="1">#REF!,#REF!,#REF!,#REF!,#REF!,#REF!,#REF!,#REF!</definedName>
    <definedName name="P1_T2.2_Protect" hidden="1">#REF!,#REF!,#REF!,#REF!,#REF!,#REF!,#REF!,#REF!</definedName>
    <definedName name="P1_T2_1_Protect" localSheetId="7" hidden="1">#REF!,#REF!,#REF!,#REF!,#REF!,#REF!,#REF!,#REF!</definedName>
    <definedName name="P1_T2_1_Protect" hidden="1">#REF!,#REF!,#REF!,#REF!,#REF!,#REF!,#REF!,#REF!</definedName>
    <definedName name="P1_T2_2_Protect" localSheetId="7" hidden="1">#REF!,#REF!,#REF!,#REF!,#REF!,#REF!,#REF!,#REF!</definedName>
    <definedName name="P1_T2_2_Protect" hidden="1">#REF!,#REF!,#REF!,#REF!,#REF!,#REF!,#REF!,#REF!</definedName>
    <definedName name="P1_T2_Protect" localSheetId="7" hidden="1">#REF!,#REF!,#REF!,#REF!,#REF!,#REF!,#REF!,#REF!,#REF!</definedName>
    <definedName name="P1_T2_Protect" hidden="1">#REF!,#REF!,#REF!,#REF!,#REF!,#REF!,#REF!,#REF!,#REF!</definedName>
    <definedName name="P1_T25?axis?R?ДОГОВОР" localSheetId="7" hidden="1">'[2]25'!$G$98:$O$98,'[2]25'!$G$42:$O$43,'[2]25'!$G$38:$O$38,'[2]25'!$G$52:$O$53,'[2]25'!$G$32:$O$34,'[2]25'!#REF!,'[2]25'!#REF!,'[2]25'!#REF!,'[2]25'!$G$26:$O$27,'[2]25'!$G$93:$O$94,'[2]25'!$G$22:$O$22</definedName>
    <definedName name="P1_T25?axis?R?ДОГОВОР" hidden="1">'[2]25'!$G$98:$O$98,'[2]25'!$G$42:$O$43,'[2]25'!$G$38:$O$38,'[2]25'!$G$52:$O$53,'[2]25'!$G$32:$O$34,'[2]25'!#REF!,'[2]25'!#REF!,'[2]25'!#REF!,'[2]25'!$G$26:$O$27,'[2]25'!$G$93:$O$94,'[2]25'!$G$22:$O$22</definedName>
    <definedName name="P1_T25?axis?R?ДОГОВОР?" localSheetId="7" hidden="1">'[2]25'!$E$38:$E$38,'[2]25'!$E$98,'[2]25'!$E$32:$E$34,'[2]25'!#REF!,'[2]25'!$E$26:$E$27,'[2]25'!$E$58:$E$61,'[2]25'!$E$93:$E$94,'[2]25'!#REF!,'[2]25'!$E$89,'[2]25'!$E$22:$E$22,'[2]25'!#REF!,'[2]25'!#REF!,'[2]25'!#REF!</definedName>
    <definedName name="P1_T25?axis?R?ДОГОВОР?" hidden="1">'[2]25'!$E$38:$E$38,'[2]25'!$E$98,'[2]25'!$E$32:$E$34,'[2]25'!#REF!,'[2]25'!$E$26:$E$27,'[2]25'!$E$58:$E$61,'[2]25'!$E$93:$E$94,'[2]25'!#REF!,'[2]25'!$E$89,'[2]25'!$E$22:$E$22,'[2]25'!#REF!,'[2]25'!#REF!,'[2]25'!#REF!</definedName>
    <definedName name="P1_T25?L1" localSheetId="7" hidden="1">'[2]25'!$A$100:$O$100,'[2]25'!#REF!,'[2]25'!$A$127:$O$127,'[2]25'!$A$72:$O$72,'[2]25'!$A$45:$O$45,'[2]25'!#REF!,'[2]25'!$A$96:$O$96,'[2]25'!$A$40:$O$40,'[2]25'!$A$63:$O$63,'[2]25'!$A$36:$O$36,'[2]25'!$A$30:$O$30</definedName>
    <definedName name="P1_T25?L1" hidden="1">'[2]25'!$A$100:$O$100,'[2]25'!#REF!,'[2]25'!$A$127:$O$127,'[2]25'!$A$72:$O$72,'[2]25'!$A$45:$O$45,'[2]25'!#REF!,'[2]25'!$A$96:$O$96,'[2]25'!$A$40:$O$40,'[2]25'!$A$63:$O$63,'[2]25'!$A$36:$O$36,'[2]25'!$A$30:$O$30</definedName>
    <definedName name="P1_T25?L1.1" localSheetId="7" hidden="1">'[2]25'!$A$58:$O$61,'[2]25'!#REF!,'[2]25'!#REF!,'[2]25'!$A$26:$O$27,'[2]25'!$A$22:$O$22,'[2]25'!#REF!,'[2]25'!$A$123:$O$123,'[2]25'!$A$47:$O$47,'[2]25'!$A$9:$O$10,'[2]25'!$A$17:$O$18,'[2]25'!$A$93:$O$94</definedName>
    <definedName name="P1_T25?L1.1" hidden="1">'[2]25'!$A$58:$O$61,'[2]25'!#REF!,'[2]25'!#REF!,'[2]25'!$A$26:$O$27,'[2]25'!$A$22:$O$22,'[2]25'!#REF!,'[2]25'!$A$123:$O$123,'[2]25'!$A$47:$O$47,'[2]25'!$A$9:$O$10,'[2]25'!$A$17:$O$18,'[2]25'!$A$93:$O$94</definedName>
    <definedName name="P1_T4_Protect" localSheetId="7" hidden="1">#REF!,#REF!,#REF!,#REF!,#REF!,#REF!,#REF!,#REF!,#REF!</definedName>
    <definedName name="P1_T4_Protect" hidden="1">#REF!,#REF!,#REF!,#REF!,#REF!,#REF!,#REF!,#REF!,#REF!</definedName>
    <definedName name="P1_T5_Protect" localSheetId="7" hidden="1">#REF!,#REF!,#REF!,#REF!,#REF!,#REF!,#REF!,#REF!,#REF!</definedName>
    <definedName name="P1_T5_Protect" hidden="1">#REF!,#REF!,#REF!,#REF!,#REF!,#REF!,#REF!,#REF!,#REF!</definedName>
    <definedName name="P1_T6_Protect" localSheetId="7" hidden="1">#REF!,#REF!,#REF!,#REF!,#REF!,#REF!,#REF!,#REF!,#REF!</definedName>
    <definedName name="P1_T6_Protect" hidden="1">#REF!,#REF!,#REF!,#REF!,#REF!,#REF!,#REF!,#REF!,#REF!</definedName>
    <definedName name="P2_T0_Protect" localSheetId="7" hidden="1">#REF!,#REF!,#REF!,#REF!,#REF!,#REF!,#REF!,#REF!,#REF!,#REF!,#REF!</definedName>
    <definedName name="P2_T0_Protect" hidden="1">#REF!,#REF!,#REF!,#REF!,#REF!,#REF!,#REF!,#REF!,#REF!,#REF!,#REF!</definedName>
    <definedName name="P2_T16?item_ext?ЧЕЛ" hidden="1">'[1]16'!$H$13:$P$13,'[1]16'!$H$91:$P$91,'[1]16'!$H$85:$P$85,'[1]16'!$H$27:$P$27,'[1]16'!$H$118:$P$118,'[1]16'!$H$124:$P$124,'[1]16'!$H$29:$P$29,'[1]16'!$H$58:$P$58</definedName>
    <definedName name="P2_T16?unit?ТРУБ" hidden="1">'[1]16'!$H$35:$P$35,'[1]16'!$H$75:$P$75,'[1]16'!$H$28:$P$28,'[1]16'!$H$77:$P$77,'[1]16'!$H$55:$P$55,'[1]16'!$H$68:$P$68,'[1]16'!$H$90:$P$90,'[1]16'!$H$106:$P$106</definedName>
    <definedName name="P2_T16?unit?ЧЕЛ" hidden="1">'[1]16'!$H$80:$P$80,'[1]16'!$H$31:$P$31,'[1]16'!$H$56:$P$56,'[1]16'!$H$102:$P$102,'[1]16'!$H$65:$P$65,'[1]16'!$H$120:$P$120,'[1]16'!$H$74:$P$74,'[1]16'!$H$11:$P$11</definedName>
    <definedName name="P2_T2.1_Protect" localSheetId="7" hidden="1">#REF!,#REF!,#REF!,#REF!,#REF!,#REF!,#REF!</definedName>
    <definedName name="P2_T2.1_Protect" hidden="1">#REF!,#REF!,#REF!,#REF!,#REF!,#REF!,#REF!</definedName>
    <definedName name="P2_T2.2_Protect" localSheetId="7" hidden="1">#REF!,#REF!,#REF!,#REF!,#REF!,#REF!,#REF!,#REF!</definedName>
    <definedName name="P2_T2.2_Protect" hidden="1">#REF!,#REF!,#REF!,#REF!,#REF!,#REF!,#REF!,#REF!</definedName>
    <definedName name="P2_T2_1_Protect" localSheetId="7" hidden="1">#REF!,#REF!,#REF!,#REF!,#REF!,#REF!,#REF!,#REF!</definedName>
    <definedName name="P2_T2_1_Protect" hidden="1">#REF!,#REF!,#REF!,#REF!,#REF!,#REF!,#REF!,#REF!</definedName>
    <definedName name="P2_T2_2_Protect" localSheetId="7" hidden="1">#REF!,#REF!,#REF!,#REF!,#REF!,#REF!,#REF!,#REF!</definedName>
    <definedName name="P2_T2_2_Protect" hidden="1">#REF!,#REF!,#REF!,#REF!,#REF!,#REF!,#REF!,#REF!</definedName>
    <definedName name="P2_T2_Protect" localSheetId="7" hidden="1">#REF!,#REF!,#REF!,#REF!,#REF!,#REF!,#REF!,#REF!,#REF!</definedName>
    <definedName name="P2_T2_Protect" hidden="1">#REF!,#REF!,#REF!,#REF!,#REF!,#REF!,#REF!,#REF!,#REF!</definedName>
    <definedName name="P2_T25?axis?R?ДОГОВОР" localSheetId="7" hidden="1">'[2]25'!$G$74:$O$75,'[2]25'!#REF!,'[2]25'!$G$9:$O$10,'[2]25'!$G$89:$O$89,'[2]25'!$G$79:$O$81,'[2]25'!#REF!,'[2]25'!#REF!,'[2]25'!$G$65:$O$68,'[2]25'!#REF!,'[2]25'!#REF!,'[2]25'!$G$17:$O$18</definedName>
    <definedName name="P2_T25?axis?R?ДОГОВОР" hidden="1">'[2]25'!$G$74:$O$75,'[2]25'!#REF!,'[2]25'!$G$9:$O$10,'[2]25'!$G$89:$O$89,'[2]25'!$G$79:$O$81,'[2]25'!#REF!,'[2]25'!#REF!,'[2]25'!$G$65:$O$68,'[2]25'!#REF!,'[2]25'!#REF!,'[2]25'!$G$17:$O$18</definedName>
    <definedName name="P2_T25?axis?R?ДОГОВОР?" localSheetId="7" hidden="1">'[2]25'!$E$65:$E$68,'[2]25'!$E$9:$E$10,'[2]25'!$E$17:$E$18,'[2]25'!$E$118,'[2]25'!$E$74:$E$75,'[2]25'!$E$52:$E$53,'[2]25'!#REF!,'[2]25'!$E$79:$E$81,'[2]25'!$E$122:$E$125,'[2]25'!$E$129:$E$131,'[2]25'!#REF!</definedName>
    <definedName name="P2_T25?axis?R?ДОГОВОР?" hidden="1">'[2]25'!$E$65:$E$68,'[2]25'!$E$9:$E$10,'[2]25'!$E$17:$E$18,'[2]25'!$E$118,'[2]25'!$E$74:$E$75,'[2]25'!$E$52:$E$53,'[2]25'!#REF!,'[2]25'!$E$79:$E$81,'[2]25'!$E$122:$E$125,'[2]25'!$E$129:$E$131,'[2]25'!#REF!</definedName>
    <definedName name="P2_T25?L1" localSheetId="7" hidden="1">'[2]25'!$A$91:$O$91,'[2]25'!#REF!,'[2]25'!$A$24:$O$24,'[2]25'!#REF!,'[2]25'!$A$87:$O$87,'[2]25'!$A$56:$O$56,'[2]25'!$A$20:$O$20,'[2]25'!#REF!,'[2]25'!$A$77:$O$77,'[2]25'!#REF!,'[2]25'!#REF!</definedName>
    <definedName name="P2_T25?L1" hidden="1">'[2]25'!$A$91:$O$91,'[2]25'!#REF!,'[2]25'!$A$24:$O$24,'[2]25'!#REF!,'[2]25'!$A$87:$O$87,'[2]25'!$A$56:$O$56,'[2]25'!$A$20:$O$20,'[2]25'!#REF!,'[2]25'!$A$77:$O$77,'[2]25'!#REF!,'[2]25'!#REF!</definedName>
    <definedName name="P2_T25?L1.1" localSheetId="7" hidden="1">'[2]25'!#REF!,'[2]25'!$A$74:$O$75,'[2]25'!#REF!,'[2]25'!$A$79:$O$81,'[2]25'!$A$118:$O$118,'[2]25'!$A$102:$O$114,'[2]25'!$A$89:$O$89,'[2]25'!$A$65:$O$68,'[2]25'!$A$122:$O$122,'[2]25'!$A$52:$O$53</definedName>
    <definedName name="P2_T25?L1.1" hidden="1">'[2]25'!#REF!,'[2]25'!$A$74:$O$75,'[2]25'!#REF!,'[2]25'!$A$79:$O$81,'[2]25'!$A$118:$O$118,'[2]25'!$A$102:$O$114,'[2]25'!$A$89:$O$89,'[2]25'!$A$65:$O$68,'[2]25'!$A$122:$O$122,'[2]25'!$A$52:$O$53</definedName>
    <definedName name="P2_T6_Protect" localSheetId="7" hidden="1">#REF!,#REF!,#REF!,#REF!,#REF!,#REF!,#REF!,#REF!,#REF!,#REF!</definedName>
    <definedName name="P2_T6_Protect" hidden="1">#REF!,#REF!,#REF!,#REF!,#REF!,#REF!,#REF!,#REF!,#REF!,#REF!</definedName>
    <definedName name="P3_T0_Protect" localSheetId="7" hidden="1">#REF!,#REF!,#REF!,#REF!,#REF!,#REF!,#REF!,#REF!,#REF!,'5. Анализ эконом эффективности'!P1_T0_Protect</definedName>
    <definedName name="P3_T0_Protect" hidden="1">#REF!,#REF!,#REF!,#REF!,#REF!,#REF!,#REF!,#REF!,#REF!,P1_T0_Protect</definedName>
    <definedName name="P3_T16?item_ext?ЧЕЛ" hidden="1">'[1]16'!$H$38:$P$38,'[1]16'!$H$9:$P$9,'[1]16'!$H$76:$P$76,'[1]16'!$H$100:$P$100,'[1]16'!$H$40:$P$40,'[1]16'!$H$22:$P$22,'[1]16'!$H$54:$P$54,'[1]16'!$H$18:$P$18</definedName>
    <definedName name="P3_T16?unit?ТРУБ" hidden="1">'[1]16'!$H$33:$P$33,'[1]16'!$H$73:$P$73,'[1]16'!$H$24:$P$24,'[1]16'!$H$86:$P$86,'[1]16'!$H$53:$P$53,'[1]16'!$H$84:$P$84,'[1]16'!$H$46:$P$46,'[1]16'!$H$82:$P$82</definedName>
    <definedName name="P3_T16?unit?ЧЕЛ" hidden="1">'[1]16'!$H$47:$P$47,'[1]16'!$H$36:$P$36,'[1]16'!$H$78:$P$78,'[1]16'!$H$49:$P$49,'[1]16'!$H$45:$P$45,'[1]16'!$H$69:$P$69,'[1]16'!$H$122:$P$122,'[1]16'!$H$63:$P$63</definedName>
    <definedName name="P3_T2.1_Protect" localSheetId="7" hidden="1">#REF!,#REF!,#REF!,#REF!,#REF!,#REF!,#REF!</definedName>
    <definedName name="P3_T2.1_Protect" hidden="1">#REF!,#REF!,#REF!,#REF!,#REF!,#REF!,#REF!</definedName>
    <definedName name="P3_T2.2_Protect" localSheetId="7" hidden="1">#REF!,#REF!,#REF!,#REF!,#REF!,#REF!,#REF!</definedName>
    <definedName name="P3_T2.2_Protect" hidden="1">#REF!,#REF!,#REF!,#REF!,#REF!,#REF!,#REF!</definedName>
    <definedName name="P3_T2_1_Protect" localSheetId="7" hidden="1">#REF!,#REF!,#REF!,#REF!,#REF!,#REF!,#REF!</definedName>
    <definedName name="P3_T2_1_Protect" hidden="1">#REF!,#REF!,#REF!,#REF!,#REF!,#REF!,#REF!</definedName>
    <definedName name="P3_T2_2_Protect" localSheetId="7" hidden="1">#REF!,#REF!,#REF!,#REF!,#REF!,#REF!,#REF!</definedName>
    <definedName name="P3_T2_2_Protect" hidden="1">#REF!,#REF!,#REF!,#REF!,#REF!,#REF!,#REF!</definedName>
    <definedName name="P3_T2_Protect" localSheetId="7" hidden="1">#REF!,#REF!,#REF!,#REF!,#REF!,#REF!,#REF!,#REF!</definedName>
    <definedName name="P3_T2_Protect" hidden="1">#REF!,#REF!,#REF!,#REF!,#REF!,#REF!,#REF!,#REF!</definedName>
    <definedName name="P4_T16?item_ext?ЧЕЛ" hidden="1">'[1]16'!$H$20:$P$20,'[1]16'!$H$80:$P$80,'[1]16'!$H$31:$P$31,'[1]16'!$H$56:$P$56,'[1]16'!$H$65:$P$65,'[1]16'!$H$120:$P$120,'[1]16'!$H$74:$P$74,'[1]16'!$H$11:$P$11</definedName>
    <definedName name="P4_T16?unit?ТРУБ" hidden="1">'[1]16'!$H$71:$P$71,'[1]16'!$H$51:$P$51,'[1]16'!$H$93:$P$93,'[1]16'!$H$42:$P$42,'[1]16'!$H$62:$P$62,'[1]16'!$H$15:$P$15,'[1]16'!$H$60:$P$60,'[1]16'!$H$66:$P$66</definedName>
    <definedName name="P4_T16?unit?ЧЕЛ" hidden="1">'[1]16'!$H$67:$P$67,'[1]16'!$H$96:$P$96,'[1]16'!$H$13:$P$13,'[1]16'!$H$27:$P$27,'[1]16'!$H$85:$P$85,'[1]16'!$H$118:$P$118,'[1]16'!$H$100:$P$100,'[1]16'!$H$124:$P$124</definedName>
    <definedName name="P4_T2.1_Protect" localSheetId="7" hidden="1">#REF!,#REF!,#REF!,#REF!,#REF!,#REF!,#REF!,#REF!</definedName>
    <definedName name="P4_T2.1_Protect" hidden="1">#REF!,#REF!,#REF!,#REF!,#REF!,#REF!,#REF!,#REF!</definedName>
    <definedName name="P4_T2.2_Protect" localSheetId="7" hidden="1">#REF!,#REF!,#REF!,#REF!,#REF!,#REF!,#REF!,#REF!</definedName>
    <definedName name="P4_T2.2_Protect" hidden="1">#REF!,#REF!,#REF!,#REF!,#REF!,#REF!,#REF!,#REF!</definedName>
    <definedName name="P4_T2_1_Protect" localSheetId="7" hidden="1">#REF!,#REF!,#REF!,#REF!,#REF!,#REF!,#REF!,#REF!</definedName>
    <definedName name="P4_T2_1_Protect" hidden="1">#REF!,#REF!,#REF!,#REF!,#REF!,#REF!,#REF!,#REF!</definedName>
    <definedName name="P4_T2_2_Protect" localSheetId="7" hidden="1">#REF!,#REF!,#REF!,#REF!,#REF!,#REF!,#REF!,#REF!</definedName>
    <definedName name="P4_T2_2_Protect" hidden="1">#REF!,#REF!,#REF!,#REF!,#REF!,#REF!,#REF!,#REF!</definedName>
    <definedName name="P4_T2_Protect" localSheetId="7" hidden="1">#REF!,#REF!,#REF!,#REF!,#REF!,#REF!,#REF!,#REF!,#REF!</definedName>
    <definedName name="P4_T2_Protect" hidden="1">#REF!,#REF!,#REF!,#REF!,#REF!,#REF!,#REF!,#REF!,#REF!</definedName>
    <definedName name="P5_T16?item_ext?ЧЕЛ" hidden="1">'[1]16'!$H$47:$P$47,'[1]16'!$H$98:$P$98,'[1]16'!$H$36:$P$36,'[1]16'!$H$111:$P$111,'[1]16'!$H$78:$P$78,'[1]16'!$H$89:$P$89,'[1]16'!$H$49:$P$49,'[1]16'!$H$102:$P$102</definedName>
    <definedName name="P5_T16?unit?ТРУБ" hidden="1">'[1]16'!$H$17:$P$17,'[1]16'!$H$19:$P$19,'[1]16'!$H$21:$P$21,'[1]16'!$H$115:$P$115,'[1]16'!$H$104:$P$104,'[1]16'!$H$44:$P$44,'[1]16'!$H$26:$P$26,'[1]16'!$H$108:$P$108</definedName>
    <definedName name="P5_T16?unit?ЧЕЛ" hidden="1">'[1]16'!$H$29:$P$29,'[1]16'!$H$58:$P$58,'[1]16'!$H$98:$P$98,'[1]16'!$H$109:$P$109,'[1]16'!$H$38:$P$38,'[1]16'!$H$9:$P$9,'[1]16'!$H$89:$P$89,'[1]16'!$H$76:$P$76</definedName>
    <definedName name="P5_T2.1_Protect" localSheetId="7" hidden="1">#REF!,#REF!,#REF!,#REF!,#REF!,#REF!,#REF!,#REF!</definedName>
    <definedName name="P5_T2.1_Protect" hidden="1">#REF!,#REF!,#REF!,#REF!,#REF!,#REF!,#REF!,#REF!</definedName>
    <definedName name="P5_T2.2_Protect" localSheetId="7" hidden="1">#REF!,#REF!,#REF!,#REF!,#REF!,#REF!,#REF!</definedName>
    <definedName name="P5_T2.2_Protect" hidden="1">#REF!,#REF!,#REF!,#REF!,#REF!,#REF!,#REF!</definedName>
    <definedName name="P5_T2_1_Protect" localSheetId="7" hidden="1">#REF!,#REF!,#REF!,#REF!,#REF!,#REF!,#REF!</definedName>
    <definedName name="P5_T2_1_Protect" hidden="1">#REF!,#REF!,#REF!,#REF!,#REF!,#REF!,#REF!</definedName>
    <definedName name="P5_T2_2_Protect" localSheetId="7" hidden="1">#REF!,#REF!,#REF!,#REF!,#REF!,#REF!,#REF!</definedName>
    <definedName name="P5_T2_2_Protect" hidden="1">#REF!,#REF!,#REF!,#REF!,#REF!,#REF!,#REF!</definedName>
    <definedName name="P5_T2_Protect" localSheetId="7" hidden="1">#REF!,#REF!,#REF!,#REF!,#REF!,#REF!,#REF!,#REF!</definedName>
    <definedName name="P5_T2_Protect" hidden="1">#REF!,#REF!,#REF!,#REF!,#REF!,#REF!,#REF!,#REF!</definedName>
    <definedName name="P6_T16?unit?ТРУБ" hidden="1">'[1]16'!$H$117:$P$117,'[1]16'!$H$64:$P$64,'[1]16'!$H$79:$P$79,'[1]16'!$H$30:$P$30,'[1]16'!$H$95:$P$95,'[1]16'!$H$119:$P$119,'[1]16'!$H$39:$P$39,'[1]16'!$H$123:$P$123</definedName>
    <definedName name="P6_T2.1_Protect" localSheetId="7" hidden="1">#REF!,#REF!,#REF!,#REF!,#REF!,#REF!,#REF!</definedName>
    <definedName name="P6_T2.1_Protect" hidden="1">#REF!,#REF!,#REF!,#REF!,#REF!,#REF!,#REF!</definedName>
    <definedName name="P6_T2.2_Protect" localSheetId="7" hidden="1">#REF!,#REF!,#REF!,#REF!,#REF!,#REF!,#REF!</definedName>
    <definedName name="P6_T2.2_Protect" hidden="1">#REF!,#REF!,#REF!,#REF!,#REF!,#REF!,#REF!</definedName>
    <definedName name="P6_T2_1_Protect" localSheetId="7" hidden="1">#REF!,#REF!,#REF!,#REF!,#REF!,#REF!,#REF!</definedName>
    <definedName name="P6_T2_1_Protect" hidden="1">#REF!,#REF!,#REF!,#REF!,#REF!,#REF!,#REF!</definedName>
    <definedName name="P6_T2_2_Protect" localSheetId="7" hidden="1">#REF!,#REF!,#REF!,#REF!,#REF!,#REF!,#REF!</definedName>
    <definedName name="P6_T2_2_Protect" hidden="1">#REF!,#REF!,#REF!,#REF!,#REF!,#REF!,#REF!</definedName>
    <definedName name="P6_T2_Protect" localSheetId="7" hidden="1">#REF!,#REF!,#REF!,#REF!,#REF!,#REF!,#REF!,'5. Анализ эконом эффективности'!P1_T2_Protect,'5. Анализ эконом эффективности'!P2_T2_Protect,'5. Анализ эконом эффективности'!P3_T2_Protect</definedName>
    <definedName name="P6_T2_Protect" hidden="1">#REF!,#REF!,#REF!,#REF!,#REF!,#REF!,#REF!,P1_T2_Protect,P2_T2_Protect,P3_T2_Protect</definedName>
    <definedName name="P7_T16?unit?ТРУБ" hidden="1">#N/A</definedName>
    <definedName name="P7_T2.1_Protect" localSheetId="7" hidden="1">#REF!,#REF!,#REF!,#REF!,#REF!,'5. Анализ эконом эффективности'!P1_T2.1_Protect,'5. Анализ эконом эффективности'!P2_T2.1_Protect,'5. Анализ эконом эффективности'!P3_T2.1_Protect</definedName>
    <definedName name="P7_T2.1_Protect" hidden="1">#REF!,#REF!,#REF!,#REF!,#REF!,P1_T2.1_Protect,P2_T2.1_Protect,P3_T2.1_Protect</definedName>
    <definedName name="P7_T2_1_Protect" localSheetId="7" hidden="1">#REF!,#REF!,#REF!,#REF!,#REF!,'5. Анализ эконом эффективности'!P1_T2_1_Protect,'5. Анализ эконом эффективности'!P2_T2_1_Protect,'5. Анализ эконом эффективности'!P3_T2_1_Protect</definedName>
    <definedName name="P7_T2_1_Protect" hidden="1">#REF!,#REF!,#REF!,#REF!,#REF!,P1_T2_1_Protect,P2_T2_1_Protect,P3_T2_1_Protect</definedName>
    <definedName name="P7_T2_2_Protect" localSheetId="7" hidden="1">#REF!,#REF!,#REF!,#REF!,#REF!,'5. Анализ эконом эффективности'!P1_T2_2_Protect,'5. Анализ эконом эффективности'!P2_T2_2_Protect,'5. Анализ эконом эффективности'!P3_T2_2_Protect</definedName>
    <definedName name="P7_T2_2_Protect" hidden="1">#REF!,#REF!,#REF!,#REF!,#REF!,P1_T2_2_Protect,P2_T2_2_Protect,P3_T2_2_Protect</definedName>
    <definedName name="smet" localSheetId="7" hidden="1">{#N/A,#N/A,FALSE,"Себестоимсть-97"}</definedName>
    <definedName name="smet" hidden="1">{#N/A,#N/A,FALSE,"Себестоимсть-97"}</definedName>
    <definedName name="smet1" localSheetId="7" hidden="1">{#N/A,#N/A,FALSE,"Себестоимсть-97"}</definedName>
    <definedName name="smet1" hidden="1">{#N/A,#N/A,FALSE,"Себестоимсть-97"}</definedName>
    <definedName name="test1" localSheetId="7" hidden="1">{#N/A,#N/A,FALSE,"Себестоимсть-97"}</definedName>
    <definedName name="test1" hidden="1">{#N/A,#N/A,FALSE,"Себестоимсть-97"}</definedName>
    <definedName name="test2" localSheetId="7" hidden="1">{#N/A,#N/A,FALSE,"Себестоимсть-97"}</definedName>
    <definedName name="test2" hidden="1">{#N/A,#N/A,FALSE,"Себестоимсть-97"}</definedName>
    <definedName name="test3" localSheetId="7" hidden="1">{#N/A,#N/A,FALSE,"Себестоимсть-97"}</definedName>
    <definedName name="test3" hidden="1">{#N/A,#N/A,FALSE,"Себестоимсть-97"}</definedName>
    <definedName name="test4" localSheetId="7" hidden="1">{#N/A,#N/A,FALSE,"Себестоимсть-97"}</definedName>
    <definedName name="test4" hidden="1">{#N/A,#N/A,FALSE,"Себестоимсть-97"}</definedName>
    <definedName name="test5" localSheetId="7" hidden="1">{#N/A,#N/A,FALSE,"Себестоимсть-97"}</definedName>
    <definedName name="test5" hidden="1">{#N/A,#N/A,FALSE,"Себестоимсть-97"}</definedName>
    <definedName name="test6" localSheetId="7" hidden="1">{#N/A,#N/A,FALSE,"Себестоимсть-97"}</definedName>
    <definedName name="test6" hidden="1">{#N/A,#N/A,FALSE,"Себестоимсть-97"}</definedName>
    <definedName name="test7" localSheetId="7" hidden="1">{#N/A,#N/A,FALSE,"Себестоимсть-97"}</definedName>
    <definedName name="test7" hidden="1">{#N/A,#N/A,FALSE,"Себестоимсть-97"}</definedName>
    <definedName name="test8" localSheetId="7" hidden="1">{#N/A,#N/A,FALSE,"Себестоимсть-97"}</definedName>
    <definedName name="test8" hidden="1">{#N/A,#N/A,FALSE,"Себестоимсть-97"}</definedName>
    <definedName name="test9" localSheetId="7" hidden="1">{#N/A,#N/A,FALSE,"Себестоимсть-97"}</definedName>
    <definedName name="test9" hidden="1">{#N/A,#N/A,FALSE,"Себестоимсть-97"}</definedName>
    <definedName name="TextRefCopyRangeCount" hidden="1">4</definedName>
    <definedName name="wrn.Aging._.and._.Trend._.Analysis." localSheetId="7"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Калькуляция._.себестоимости." localSheetId="7" hidden="1">{#N/A,#N/A,FALSE,"Себестоимсть-97"}</definedName>
    <definedName name="wrn.Калькуляция._.себестоимости." hidden="1">{#N/A,#N/A,FALSE,"Себестоимсть-97"}</definedName>
    <definedName name="wrn.Калькуляция._.себестоимости.1" localSheetId="7" hidden="1">{#N/A,#N/A,FALSE,"Себестоимсть-97"}</definedName>
    <definedName name="wrn.Калькуляция._.себестоимости.1" hidden="1">{#N/A,#N/A,FALSE,"Себестоимсть-97"}</definedName>
    <definedName name="XREF_COLUMN_1" localSheetId="7" hidden="1">'[3]Breakdown AR'!#REF!</definedName>
    <definedName name="XREF_COLUMN_1" hidden="1">'[3]Breakdown AR'!#REF!</definedName>
    <definedName name="XREF_COLUMN_2" localSheetId="7" hidden="1">#REF!</definedName>
    <definedName name="XREF_COLUMN_2" hidden="1">#REF!</definedName>
    <definedName name="XREF_COLUMN_5" localSheetId="7" hidden="1">#REF!</definedName>
    <definedName name="XREF_COLUMN_5" hidden="1">#REF!</definedName>
    <definedName name="XRefActiveRow" localSheetId="7" hidden="1">#REF!</definedName>
    <definedName name="XRefActiveRow" hidden="1">#REF!</definedName>
    <definedName name="XRefColumnsCount" hidden="1">1</definedName>
    <definedName name="XRefCopy1" localSheetId="7" hidden="1">'[3]Breakdown AR'!#REF!</definedName>
    <definedName name="XRefCopy1" hidden="1">'[3]Breakdown AR'!#REF!</definedName>
    <definedName name="XRefCopy11" localSheetId="7" hidden="1">#REF!</definedName>
    <definedName name="XRefCopy11" hidden="1">#REF!</definedName>
    <definedName name="XRefCopy11Row" localSheetId="7" hidden="1">#REF!</definedName>
    <definedName name="XRefCopy11Row" hidden="1">#REF!</definedName>
    <definedName name="XRefCopy12" localSheetId="7" hidden="1">#REF!</definedName>
    <definedName name="XRefCopy12" hidden="1">#REF!</definedName>
    <definedName name="XRefCopy12Row" localSheetId="7" hidden="1">#REF!</definedName>
    <definedName name="XRefCopy12Row" hidden="1">#REF!</definedName>
    <definedName name="XRefCopy13" localSheetId="7" hidden="1">#REF!</definedName>
    <definedName name="XRefCopy13" hidden="1">#REF!</definedName>
    <definedName name="XRefCopy14" localSheetId="7" hidden="1">#REF!</definedName>
    <definedName name="XRefCopy14" hidden="1">#REF!</definedName>
    <definedName name="XRefCopy14Row" localSheetId="7" hidden="1">#REF!</definedName>
    <definedName name="XRefCopy14Row" hidden="1">#REF!</definedName>
    <definedName name="XRefCopy15" localSheetId="7" hidden="1">#REF!</definedName>
    <definedName name="XRefCopy15" hidden="1">#REF!</definedName>
    <definedName name="XRefCopy15Row" localSheetId="7" hidden="1">#REF!</definedName>
    <definedName name="XRefCopy15Row" hidden="1">#REF!</definedName>
    <definedName name="XRefCopy16" localSheetId="7" hidden="1">#REF!</definedName>
    <definedName name="XRefCopy16" hidden="1">#REF!</definedName>
    <definedName name="XRefCopy16Row" localSheetId="7" hidden="1">#REF!</definedName>
    <definedName name="XRefCopy16Row" hidden="1">#REF!</definedName>
    <definedName name="XRefCopy17" localSheetId="7" hidden="1">#REF!</definedName>
    <definedName name="XRefCopy17" hidden="1">#REF!</definedName>
    <definedName name="XRefCopy17Row" localSheetId="7" hidden="1">#REF!</definedName>
    <definedName name="XRefCopy17Row" hidden="1">#REF!</definedName>
    <definedName name="XRefCopy18" localSheetId="7" hidden="1">#REF!</definedName>
    <definedName name="XRefCopy18" hidden="1">#REF!</definedName>
    <definedName name="XRefCopy18Row" localSheetId="7" hidden="1">#REF!</definedName>
    <definedName name="XRefCopy18Row" hidden="1">#REF!</definedName>
    <definedName name="XRefCopy19" localSheetId="7" hidden="1">#REF!</definedName>
    <definedName name="XRefCopy19" hidden="1">#REF!</definedName>
    <definedName name="XRefCopy19Row" localSheetId="7" hidden="1">#REF!</definedName>
    <definedName name="XRefCopy19Row" hidden="1">#REF!</definedName>
    <definedName name="XRefCopy1Row" localSheetId="7" hidden="1">#REF!</definedName>
    <definedName name="XRefCopy1Row" hidden="1">#REF!</definedName>
    <definedName name="XRefCopy2" localSheetId="7" hidden="1">#REF!</definedName>
    <definedName name="XRefCopy2" hidden="1">#REF!</definedName>
    <definedName name="XRefCopy20" localSheetId="7" hidden="1">#REF!</definedName>
    <definedName name="XRefCopy20" hidden="1">#REF!</definedName>
    <definedName name="XRefCopy20Row" localSheetId="7" hidden="1">#REF!</definedName>
    <definedName name="XRefCopy20Row" hidden="1">#REF!</definedName>
    <definedName name="XRefCopy21" localSheetId="7" hidden="1">#REF!</definedName>
    <definedName name="XRefCopy21" hidden="1">#REF!</definedName>
    <definedName name="XRefCopy21Row" localSheetId="7" hidden="1">#REF!</definedName>
    <definedName name="XRefCopy21Row" hidden="1">#REF!</definedName>
    <definedName name="XRefCopy22" localSheetId="7" hidden="1">#REF!</definedName>
    <definedName name="XRefCopy22" hidden="1">#REF!</definedName>
    <definedName name="XRefCopy22Row" localSheetId="7" hidden="1">#REF!</definedName>
    <definedName name="XRefCopy22Row" hidden="1">#REF!</definedName>
    <definedName name="XRefCopy23Row" localSheetId="7" hidden="1">#REF!</definedName>
    <definedName name="XRefCopy23Row" hidden="1">#REF!</definedName>
    <definedName name="XRefCopy3" localSheetId="7" hidden="1">[4]breakdown!#REF!</definedName>
    <definedName name="XRefCopy3" hidden="1">[4]breakdown!#REF!</definedName>
    <definedName name="XRefCopy3Row" localSheetId="7" hidden="1">#REF!</definedName>
    <definedName name="XRefCopy3Row" hidden="1">#REF!</definedName>
    <definedName name="XRefCopy4" localSheetId="7" hidden="1">#REF!</definedName>
    <definedName name="XRefCopy4" hidden="1">#REF!</definedName>
    <definedName name="XRefCopy4Row" localSheetId="7" hidden="1">#REF!</definedName>
    <definedName name="XRefCopy4Row" hidden="1">#REF!</definedName>
    <definedName name="XRefCopy5" localSheetId="7" hidden="1">#REF!</definedName>
    <definedName name="XRefCopy5" hidden="1">#REF!</definedName>
    <definedName name="XRefCopy5Row" localSheetId="7" hidden="1">#REF!</definedName>
    <definedName name="XRefCopy5Row" hidden="1">#REF!</definedName>
    <definedName name="XRefCopy6" localSheetId="7" hidden="1">#REF!</definedName>
    <definedName name="XRefCopy6" hidden="1">#REF!</definedName>
    <definedName name="XRefCopy6Row" localSheetId="7" hidden="1">#REF!</definedName>
    <definedName name="XRefCopy6Row" hidden="1">#REF!</definedName>
    <definedName name="XRefCopy8" localSheetId="7" hidden="1">#REF!</definedName>
    <definedName name="XRefCopy8" hidden="1">#REF!</definedName>
    <definedName name="XRefCopy9" localSheetId="7" hidden="1">#REF!</definedName>
    <definedName name="XRefCopy9" hidden="1">#REF!</definedName>
    <definedName name="XRefCopyRangeCount" hidden="1">2</definedName>
    <definedName name="XRefPaste1" localSheetId="7" hidden="1">#REF!</definedName>
    <definedName name="XRefPaste1" hidden="1">#REF!</definedName>
    <definedName name="XRefPaste1Row" localSheetId="7" hidden="1">#REF!</definedName>
    <definedName name="XRefPaste1Row" hidden="1">#REF!</definedName>
    <definedName name="XRefPaste2" localSheetId="7" hidden="1">#REF!</definedName>
    <definedName name="XRefPaste2" hidden="1">#REF!</definedName>
    <definedName name="XRefPaste2Row" localSheetId="7" hidden="1">#REF!</definedName>
    <definedName name="XRefPaste2Row" hidden="1">#REF!</definedName>
    <definedName name="XRefPasteRangeCount" hidden="1">1</definedName>
    <definedName name="yyyjjjj" localSheetId="7" hidden="1">{#N/A,#N/A,FALSE,"Себестоимсть-97"}</definedName>
    <definedName name="yyyjjjj" hidden="1">{#N/A,#N/A,FALSE,"Себестоимсть-97"}</definedName>
    <definedName name="yyyjjjj1" localSheetId="7" hidden="1">{#N/A,#N/A,FALSE,"Себестоимсть-97"}</definedName>
    <definedName name="yyyjjjj1" hidden="1">{#N/A,#N/A,FALSE,"Себестоимсть-97"}</definedName>
    <definedName name="агл" localSheetId="7" hidden="1">#REF!,#REF!,#REF!,#REF!,#REF!,#REF!,#REF!,'5. Анализ эконом эффективности'!P1_T2_Protect,'5. Анализ эконом эффективности'!P2_T2_Protect,'5. Анализ эконом эффективности'!P3_T2_Protect</definedName>
    <definedName name="агл" hidden="1">#REF!,#REF!,#REF!,#REF!,#REF!,#REF!,#REF!,P1_T2_Protect,P2_T2_Protect,P3_T2_Protect</definedName>
    <definedName name="видсс" localSheetId="7" hidden="1">{#N/A,#N/A,FALSE,"Себестоимсть-97"}</definedName>
    <definedName name="видсс" hidden="1">{#N/A,#N/A,FALSE,"Себестоимсть-97"}</definedName>
    <definedName name="видсс1" localSheetId="7" hidden="1">{#N/A,#N/A,FALSE,"Себестоимсть-97"}</definedName>
    <definedName name="видсс1" hidden="1">{#N/A,#N/A,FALSE,"Себестоимсть-97"}</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лимит" localSheetId="7" hidden="1">{#N/A,#N/A,FALSE,"Себестоимсть-97"}</definedName>
    <definedName name="лимит" hidden="1">{#N/A,#N/A,FALSE,"Себестоимсть-97"}</definedName>
    <definedName name="лимит1" localSheetId="7" hidden="1">{#N/A,#N/A,FALSE,"Себестоимсть-97"}</definedName>
    <definedName name="лимит1" hidden="1">{#N/A,#N/A,FALSE,"Себестоимсть-97"}</definedName>
    <definedName name="_xlnm.Print_Area" localSheetId="0">'1. паспорт местоположение'!$A$1:$C$53</definedName>
    <definedName name="_xlnm.Print_Area" localSheetId="1">'2. паспорт  ТП'!$A$1:$S$23</definedName>
    <definedName name="_xlnm.Print_Area" localSheetId="2">'3.1. паспорт Техсостояние ПC'!$A$2:$T$52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паспортбюджет'!$A$1:$O$23</definedName>
    <definedName name="_xlnm.Print_Area" localSheetId="8">'6.1. Паспорт сетевой график'!$A$1:$L$56</definedName>
    <definedName name="_xlnm.Print_Area" localSheetId="9">'6.2. Паспорт фин осв ввод'!$A$1:$AD$70</definedName>
    <definedName name="_xlnm.Print_Area" localSheetId="11">'8. Общие сведения'!$A$1:$B$79</definedName>
    <definedName name="ол" localSheetId="7" hidden="1">#REF!,#REF!,#REF!,#REF!,#REF!,#REF!,#REF!,#REF!,#REF!,'5. Анализ эконом эффективности'!P1_T0_Protect</definedName>
    <definedName name="ол" hidden="1">#REF!,#REF!,#REF!,#REF!,#REF!,#REF!,#REF!,#REF!,#REF!,P1_T0_Protect</definedName>
    <definedName name="пнлнееен" localSheetId="7" hidden="1">{#N/A,#N/A,FALSE,"Себестоимсть-97"}</definedName>
    <definedName name="пнлнееен" hidden="1">{#N/A,#N/A,FALSE,"Себестоимсть-97"}</definedName>
    <definedName name="пнлнееен1" localSheetId="7" hidden="1">{#N/A,#N/A,FALSE,"Себестоимсть-97"}</definedName>
    <definedName name="пнлнееен1" hidden="1">{#N/A,#N/A,FALSE,"Себестоимсть-97"}</definedName>
    <definedName name="Потребности" localSheetId="7" hidden="1">#REF!,#REF!,#REF!,#REF!,#REF!,#REF!,#REF!,#REF!,#REF!,'5. Анализ эконом эффективности'!P1_T0_Protect</definedName>
    <definedName name="Потребности" hidden="1">#REF!,#REF!,#REF!,#REF!,#REF!,#REF!,#REF!,#REF!,#REF!,P1_T0_Protect</definedName>
    <definedName name="фыыы" localSheetId="7" hidden="1">{#N/A,#N/A,FALSE,"Aging Summary";#N/A,#N/A,FALSE,"Ratio Analysis";#N/A,#N/A,FALSE,"Test 120 Day Accts";#N/A,#N/A,FALSE,"Tickmarks"}</definedName>
    <definedName name="фыыы" hidden="1">{#N/A,#N/A,FALSE,"Aging Summary";#N/A,#N/A,FALSE,"Ratio Analysis";#N/A,#N/A,FALSE,"Test 120 Day Accts";#N/A,#N/A,FALSE,"Tickmarks"}</definedName>
    <definedName name="ч" localSheetId="7" hidden="1">#REF!,#REF!,#REF!,#REF!,#REF!,#REF!,#REF!,'5. Анализ эконом эффективности'!P1_T2_Protect,'5. Анализ эконом эффективности'!P2_T2_Protect,'5. Анализ эконом эффективности'!P3_T2_Protect</definedName>
    <definedName name="ч" hidden="1">#REF!,#REF!,#REF!,#REF!,#REF!,#REF!,#REF!,P1_T2_Protect,P2_T2_Protect,P3_T2_Protect</definedName>
    <definedName name="ыыы" localSheetId="7" hidden="1">{#N/A,#N/A,FALSE,"Себестоимсть-97"}</definedName>
    <definedName name="ыыы" hidden="1">{#N/A,#N/A,FALSE,"Себестоимсть-97"}</definedName>
    <definedName name="ыыы1" localSheetId="7" hidden="1">{#N/A,#N/A,FALSE,"Себестоимсть-97"}</definedName>
    <definedName name="ыыы1" hidden="1">{#N/A,#N/A,FALSE,"Себестоимсть-97"}</definedName>
  </definedNames>
  <calcPr calcId="145621"/>
</workbook>
</file>

<file path=xl/calcChain.xml><?xml version="1.0" encoding="utf-8"?>
<calcChain xmlns="http://schemas.openxmlformats.org/spreadsheetml/2006/main">
  <c r="AF24" i="23" l="1"/>
  <c r="AC30" i="23"/>
  <c r="C56" i="23"/>
  <c r="C30" i="23"/>
  <c r="C24" i="23" l="1"/>
  <c r="G24" i="23" l="1"/>
  <c r="AC25" i="23"/>
  <c r="AC24" i="23"/>
  <c r="I30" i="23"/>
  <c r="I24" i="23"/>
  <c r="N30" i="23"/>
  <c r="M30" i="23"/>
  <c r="M24" i="23"/>
  <c r="Q30" i="23"/>
  <c r="Q24" i="23"/>
  <c r="U30" i="23"/>
  <c r="U24" i="23"/>
  <c r="Y63" i="23"/>
  <c r="Y62" i="23"/>
  <c r="Y61" i="23"/>
  <c r="Y60" i="23"/>
  <c r="Y59" i="23"/>
  <c r="Y58" i="23"/>
  <c r="Y57" i="23"/>
  <c r="Y56" i="23"/>
  <c r="Y54" i="23"/>
  <c r="Y53" i="23"/>
  <c r="Y52" i="23"/>
  <c r="Y51" i="23"/>
  <c r="Y50" i="23"/>
  <c r="Y49" i="23"/>
  <c r="Y48" i="23"/>
  <c r="Y47" i="23"/>
  <c r="Y45" i="23"/>
  <c r="Y44" i="23"/>
  <c r="Y43" i="23"/>
  <c r="Y42" i="23"/>
  <c r="Y41" i="23"/>
  <c r="Y40" i="23"/>
  <c r="Y39" i="23"/>
  <c r="Y38" i="23"/>
  <c r="Y37" i="23"/>
  <c r="Y35" i="23"/>
  <c r="AB30" i="23"/>
  <c r="AA30" i="23"/>
  <c r="Z30" i="23"/>
  <c r="Y30" i="23"/>
  <c r="AB24" i="23"/>
  <c r="AA24" i="23"/>
  <c r="Z24" i="23"/>
  <c r="Y24" i="23"/>
  <c r="AC26" i="23"/>
  <c r="N5" i="30" l="1"/>
  <c r="B15" i="30"/>
  <c r="B17" i="30"/>
  <c r="B26" i="30"/>
  <c r="B34" i="30"/>
  <c r="B35" i="30"/>
  <c r="B36" i="30"/>
  <c r="B37" i="30"/>
  <c r="C37" i="30"/>
  <c r="D37" i="30"/>
  <c r="E37" i="30"/>
  <c r="F37" i="30"/>
  <c r="G37" i="30"/>
  <c r="H37" i="30"/>
  <c r="I37" i="30"/>
  <c r="J37" i="30"/>
  <c r="K37" i="30"/>
  <c r="L37" i="30"/>
  <c r="M37" i="30"/>
  <c r="N37" i="30"/>
  <c r="O37" i="30"/>
  <c r="P37" i="30"/>
  <c r="Q37" i="30"/>
  <c r="R37" i="30"/>
  <c r="S37" i="30"/>
  <c r="T37" i="30"/>
  <c r="U37" i="30"/>
  <c r="V37" i="30"/>
  <c r="W37" i="30"/>
  <c r="X37" i="30"/>
  <c r="Y37" i="30"/>
  <c r="Z37" i="30"/>
  <c r="AA37" i="30"/>
  <c r="B38" i="30"/>
  <c r="B39" i="30" s="1"/>
  <c r="C38" i="30"/>
  <c r="D38" i="30"/>
  <c r="E38" i="30"/>
  <c r="F38" i="30"/>
  <c r="G38" i="30"/>
  <c r="H38" i="30"/>
  <c r="I38" i="30"/>
  <c r="J38" i="30"/>
  <c r="K38" i="30"/>
  <c r="L38" i="30"/>
  <c r="M38" i="30"/>
  <c r="N38" i="30"/>
  <c r="O38" i="30"/>
  <c r="P38" i="30"/>
  <c r="Q38" i="30"/>
  <c r="R38" i="30"/>
  <c r="S38" i="30"/>
  <c r="T38" i="30"/>
  <c r="U38" i="30"/>
  <c r="V38" i="30"/>
  <c r="W38" i="30"/>
  <c r="X38" i="30"/>
  <c r="Y38" i="30"/>
  <c r="Z38" i="30"/>
  <c r="AA38" i="30"/>
  <c r="B40" i="30"/>
  <c r="C40" i="30"/>
  <c r="C49" i="30" s="1"/>
  <c r="D40" i="30"/>
  <c r="D49" i="30" s="1"/>
  <c r="E40" i="30"/>
  <c r="F40" i="30"/>
  <c r="G40" i="30"/>
  <c r="G49" i="30" s="1"/>
  <c r="H40" i="30"/>
  <c r="H49" i="30" s="1"/>
  <c r="I40" i="30"/>
  <c r="I49" i="30" s="1"/>
  <c r="J40" i="30"/>
  <c r="K40" i="30"/>
  <c r="K49" i="30" s="1"/>
  <c r="L40" i="30"/>
  <c r="L49" i="30" s="1"/>
  <c r="M40" i="30"/>
  <c r="M49" i="30" s="1"/>
  <c r="N40" i="30"/>
  <c r="N49" i="30" s="1"/>
  <c r="O40" i="30"/>
  <c r="O49" i="30" s="1"/>
  <c r="P40" i="30"/>
  <c r="P49" i="30" s="1"/>
  <c r="Q40" i="30"/>
  <c r="Q49" i="30" s="1"/>
  <c r="R40" i="30"/>
  <c r="S40" i="30"/>
  <c r="S49" i="30" s="1"/>
  <c r="T40" i="30"/>
  <c r="T49" i="30" s="1"/>
  <c r="U40" i="30"/>
  <c r="U49" i="30" s="1"/>
  <c r="V40" i="30"/>
  <c r="V49" i="30" s="1"/>
  <c r="W40" i="30"/>
  <c r="W49" i="30" s="1"/>
  <c r="X40" i="30"/>
  <c r="Y40" i="30"/>
  <c r="Y49" i="30" s="1"/>
  <c r="Z40" i="30"/>
  <c r="AA40" i="30"/>
  <c r="AA49" i="30" s="1"/>
  <c r="B42" i="30"/>
  <c r="C42" i="30"/>
  <c r="D42" i="30"/>
  <c r="E42" i="30"/>
  <c r="F42" i="30"/>
  <c r="G42" i="30"/>
  <c r="H42" i="30"/>
  <c r="I42" i="30"/>
  <c r="J42" i="30"/>
  <c r="K42" i="30"/>
  <c r="L42" i="30"/>
  <c r="M42" i="30"/>
  <c r="N42" i="30"/>
  <c r="O42" i="30"/>
  <c r="P42" i="30"/>
  <c r="Q42" i="30"/>
  <c r="R42" i="30"/>
  <c r="S42" i="30"/>
  <c r="T42" i="30"/>
  <c r="U42" i="30"/>
  <c r="V42" i="30"/>
  <c r="W42" i="30"/>
  <c r="X42" i="30"/>
  <c r="Y42" i="30"/>
  <c r="Z42" i="30"/>
  <c r="AA42" i="30"/>
  <c r="B48" i="30"/>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B49" i="30"/>
  <c r="E49" i="30"/>
  <c r="F49" i="30"/>
  <c r="J49" i="30"/>
  <c r="R49" i="30"/>
  <c r="X49" i="30"/>
  <c r="Z49" i="30"/>
  <c r="B51" i="30"/>
  <c r="C51" i="30"/>
  <c r="D51" i="30"/>
  <c r="E51" i="30"/>
  <c r="F51" i="30"/>
  <c r="G51" i="30"/>
  <c r="H51" i="30"/>
  <c r="I51" i="30"/>
  <c r="J51" i="30"/>
  <c r="K51" i="30"/>
  <c r="L51" i="30"/>
  <c r="M51" i="30"/>
  <c r="N51" i="30"/>
  <c r="O51" i="30"/>
  <c r="P51" i="30"/>
  <c r="Q51" i="30"/>
  <c r="R51" i="30"/>
  <c r="S51" i="30"/>
  <c r="T51" i="30"/>
  <c r="U51" i="30"/>
  <c r="V51" i="30"/>
  <c r="W51" i="30"/>
  <c r="X51" i="30"/>
  <c r="Y51" i="30"/>
  <c r="Z51" i="30"/>
  <c r="AA51" i="30"/>
  <c r="B52" i="30"/>
  <c r="C52" i="30"/>
  <c r="D52" i="30"/>
  <c r="E52" i="30"/>
  <c r="F52" i="30"/>
  <c r="G52" i="30"/>
  <c r="H52" i="30"/>
  <c r="I52" i="30"/>
  <c r="J52" i="30"/>
  <c r="K52" i="30"/>
  <c r="L52" i="30"/>
  <c r="M52" i="30"/>
  <c r="N52" i="30"/>
  <c r="O52" i="30"/>
  <c r="P52" i="30"/>
  <c r="Q52" i="30"/>
  <c r="R52" i="30"/>
  <c r="S52" i="30"/>
  <c r="T52" i="30"/>
  <c r="U52" i="30"/>
  <c r="V52" i="30"/>
  <c r="W52" i="30"/>
  <c r="X52" i="30"/>
  <c r="Y52" i="30"/>
  <c r="Z52" i="30"/>
  <c r="AA52" i="30"/>
  <c r="B53" i="30"/>
  <c r="C53" i="30"/>
  <c r="D53" i="30"/>
  <c r="E53" i="30"/>
  <c r="F53" i="30"/>
  <c r="G53" i="30"/>
  <c r="H53" i="30"/>
  <c r="I53" i="30"/>
  <c r="J53" i="30"/>
  <c r="K53" i="30"/>
  <c r="L53" i="30"/>
  <c r="M53" i="30"/>
  <c r="N53" i="30"/>
  <c r="O53" i="30"/>
  <c r="P53" i="30"/>
  <c r="Q53" i="30"/>
  <c r="R53" i="30"/>
  <c r="S53" i="30"/>
  <c r="T53" i="30"/>
  <c r="U53" i="30"/>
  <c r="V53" i="30"/>
  <c r="W53" i="30"/>
  <c r="X53" i="30"/>
  <c r="Y53" i="30"/>
  <c r="Z53" i="30"/>
  <c r="AA53" i="30"/>
  <c r="B55" i="30"/>
  <c r="C55" i="30"/>
  <c r="D55" i="30"/>
  <c r="E55" i="30"/>
  <c r="F55" i="30"/>
  <c r="G55" i="30"/>
  <c r="H55" i="30"/>
  <c r="I55" i="30"/>
  <c r="J55" i="30"/>
  <c r="K55" i="30"/>
  <c r="L55" i="30"/>
  <c r="M55" i="30"/>
  <c r="N55" i="30"/>
  <c r="O55" i="30"/>
  <c r="P55" i="30"/>
  <c r="Q55" i="30"/>
  <c r="R55" i="30"/>
  <c r="S55" i="30"/>
  <c r="T55" i="30"/>
  <c r="U55" i="30"/>
  <c r="V55" i="30"/>
  <c r="W55" i="30"/>
  <c r="X55" i="30"/>
  <c r="Y55" i="30"/>
  <c r="Z55" i="30"/>
  <c r="AA55" i="30"/>
  <c r="B57" i="30"/>
  <c r="B66" i="30" s="1"/>
  <c r="C57" i="30"/>
  <c r="C66" i="30" s="1"/>
  <c r="D57" i="30"/>
  <c r="E57" i="30"/>
  <c r="F57" i="30"/>
  <c r="G57" i="30"/>
  <c r="G66" i="30" s="1"/>
  <c r="H57" i="30"/>
  <c r="H66" i="30" s="1"/>
  <c r="I57" i="30"/>
  <c r="J57" i="30"/>
  <c r="J66" i="30" s="1"/>
  <c r="K57" i="30"/>
  <c r="K66" i="30" s="1"/>
  <c r="L57" i="30"/>
  <c r="L66" i="30" s="1"/>
  <c r="M57" i="30"/>
  <c r="M66" i="30" s="1"/>
  <c r="N57" i="30"/>
  <c r="N66" i="30" s="1"/>
  <c r="O57" i="30"/>
  <c r="O66" i="30" s="1"/>
  <c r="P57" i="30"/>
  <c r="P66" i="30" s="1"/>
  <c r="Q57" i="30"/>
  <c r="R57" i="30"/>
  <c r="R66" i="30" s="1"/>
  <c r="S57" i="30"/>
  <c r="S66" i="30" s="1"/>
  <c r="T57" i="30"/>
  <c r="T66" i="30" s="1"/>
  <c r="U57" i="30"/>
  <c r="U66" i="30" s="1"/>
  <c r="V57" i="30"/>
  <c r="V66" i="30" s="1"/>
  <c r="W57" i="30"/>
  <c r="W66" i="30" s="1"/>
  <c r="X57" i="30"/>
  <c r="X66" i="30" s="1"/>
  <c r="Y57" i="30"/>
  <c r="Y66" i="30" s="1"/>
  <c r="Z57" i="30"/>
  <c r="Z66" i="30" s="1"/>
  <c r="AA57" i="30"/>
  <c r="AA66" i="30" s="1"/>
  <c r="B61" i="30"/>
  <c r="B68" i="30" s="1"/>
  <c r="C61" i="30"/>
  <c r="C68" i="30" s="1"/>
  <c r="D61" i="30"/>
  <c r="D68" i="30" s="1"/>
  <c r="E61" i="30"/>
  <c r="E68" i="30" s="1"/>
  <c r="F61" i="30"/>
  <c r="F68" i="30" s="1"/>
  <c r="G61" i="30"/>
  <c r="H61" i="30"/>
  <c r="I61" i="30"/>
  <c r="I68" i="30" s="1"/>
  <c r="J61" i="30"/>
  <c r="J68" i="30" s="1"/>
  <c r="K61" i="30"/>
  <c r="K68" i="30" s="1"/>
  <c r="L61" i="30"/>
  <c r="L68" i="30" s="1"/>
  <c r="M61" i="30"/>
  <c r="M68" i="30" s="1"/>
  <c r="N61" i="30"/>
  <c r="N68" i="30" s="1"/>
  <c r="O61" i="30"/>
  <c r="P61" i="30"/>
  <c r="Q61" i="30"/>
  <c r="Q68" i="30" s="1"/>
  <c r="R61" i="30"/>
  <c r="R68" i="30" s="1"/>
  <c r="S61" i="30"/>
  <c r="S68" i="30" s="1"/>
  <c r="T61" i="30"/>
  <c r="T68" i="30" s="1"/>
  <c r="U61" i="30"/>
  <c r="U68" i="30" s="1"/>
  <c r="V61" i="30"/>
  <c r="V68" i="30" s="1"/>
  <c r="W61" i="30"/>
  <c r="X61" i="30"/>
  <c r="Y61" i="30"/>
  <c r="Y68" i="30" s="1"/>
  <c r="Z61" i="30"/>
  <c r="Z68" i="30" s="1"/>
  <c r="AA61" i="30"/>
  <c r="AA68" i="30" s="1"/>
  <c r="B64" i="30"/>
  <c r="C64" i="30"/>
  <c r="D64" i="30"/>
  <c r="E64" i="30"/>
  <c r="F64" i="30"/>
  <c r="G64" i="30"/>
  <c r="H64" i="30"/>
  <c r="I64" i="30"/>
  <c r="J64" i="30"/>
  <c r="K64" i="30"/>
  <c r="L64" i="30"/>
  <c r="M64" i="30"/>
  <c r="N64" i="30"/>
  <c r="O64" i="30"/>
  <c r="P64" i="30"/>
  <c r="Q64" i="30"/>
  <c r="R64" i="30"/>
  <c r="S64" i="30"/>
  <c r="T64" i="30"/>
  <c r="U64" i="30"/>
  <c r="V64" i="30"/>
  <c r="W64" i="30"/>
  <c r="X64" i="30"/>
  <c r="Y64" i="30"/>
  <c r="Z64" i="30"/>
  <c r="AA64" i="30"/>
  <c r="D66" i="30"/>
  <c r="E66" i="30"/>
  <c r="F66" i="30"/>
  <c r="I66" i="30"/>
  <c r="Q66" i="30"/>
  <c r="B67" i="30"/>
  <c r="C67" i="30"/>
  <c r="D67" i="30"/>
  <c r="E67" i="30"/>
  <c r="F67" i="30"/>
  <c r="G67" i="30"/>
  <c r="H67" i="30"/>
  <c r="I67" i="30"/>
  <c r="J67" i="30"/>
  <c r="K67" i="30"/>
  <c r="L67" i="30"/>
  <c r="M67" i="30"/>
  <c r="N67" i="30"/>
  <c r="O67" i="30"/>
  <c r="P67" i="30"/>
  <c r="Q67" i="30"/>
  <c r="R67" i="30"/>
  <c r="S67" i="30"/>
  <c r="T67" i="30"/>
  <c r="U67" i="30"/>
  <c r="V67" i="30"/>
  <c r="W67" i="30"/>
  <c r="X67" i="30"/>
  <c r="Y67" i="30"/>
  <c r="Z67" i="30"/>
  <c r="AA67" i="30"/>
  <c r="G68" i="30"/>
  <c r="H68" i="30"/>
  <c r="O68" i="30"/>
  <c r="P68" i="30"/>
  <c r="W68" i="30"/>
  <c r="X68" i="30"/>
  <c r="B69" i="30"/>
  <c r="C69" i="30"/>
  <c r="D69" i="30"/>
  <c r="E69" i="30"/>
  <c r="F69" i="30"/>
  <c r="G69" i="30"/>
  <c r="H69" i="30"/>
  <c r="I69" i="30"/>
  <c r="J69" i="30"/>
  <c r="K69" i="30"/>
  <c r="L69" i="30"/>
  <c r="M69" i="30"/>
  <c r="N69" i="30"/>
  <c r="O69" i="30"/>
  <c r="P69" i="30"/>
  <c r="Q69" i="30"/>
  <c r="R69" i="30"/>
  <c r="S69" i="30"/>
  <c r="T69" i="30"/>
  <c r="U69" i="30"/>
  <c r="V69" i="30"/>
  <c r="W69" i="30"/>
  <c r="X69" i="30"/>
  <c r="Y69" i="30"/>
  <c r="Z69" i="30"/>
  <c r="AA69" i="30"/>
  <c r="B70" i="30"/>
  <c r="C70" i="30"/>
  <c r="D70" i="30"/>
  <c r="E70" i="30"/>
  <c r="F70" i="30"/>
  <c r="G70" i="30"/>
  <c r="H70" i="30"/>
  <c r="I70" i="30"/>
  <c r="J70" i="30"/>
  <c r="K70" i="30"/>
  <c r="L70" i="30"/>
  <c r="M70" i="30"/>
  <c r="N70" i="30"/>
  <c r="O70" i="30"/>
  <c r="P70" i="30"/>
  <c r="Q70" i="30"/>
  <c r="R70" i="30"/>
  <c r="S70" i="30"/>
  <c r="T70" i="30"/>
  <c r="U70" i="30"/>
  <c r="V70" i="30"/>
  <c r="W70" i="30"/>
  <c r="X70" i="30"/>
  <c r="Y70" i="30"/>
  <c r="Z70" i="30"/>
  <c r="AA70" i="30"/>
  <c r="B71" i="30"/>
  <c r="C71" i="30"/>
  <c r="D71" i="30"/>
  <c r="E71" i="30"/>
  <c r="F71" i="30"/>
  <c r="G71" i="30"/>
  <c r="H71" i="30"/>
  <c r="I71" i="30"/>
  <c r="J71" i="30"/>
  <c r="K71" i="30"/>
  <c r="L71" i="30"/>
  <c r="M71" i="30"/>
  <c r="N71" i="30"/>
  <c r="O71" i="30"/>
  <c r="P71" i="30"/>
  <c r="Q71" i="30"/>
  <c r="R71" i="30"/>
  <c r="S71" i="30"/>
  <c r="T71" i="30"/>
  <c r="U71" i="30"/>
  <c r="V71" i="30"/>
  <c r="W71" i="30"/>
  <c r="X71" i="30"/>
  <c r="Y71" i="30"/>
  <c r="Z71" i="30"/>
  <c r="AA71" i="30"/>
  <c r="B72" i="30"/>
  <c r="C72" i="30"/>
  <c r="D72" i="30"/>
  <c r="E72" i="30"/>
  <c r="F72" i="30"/>
  <c r="G72" i="30"/>
  <c r="H72" i="30"/>
  <c r="I72" i="30"/>
  <c r="J72" i="30"/>
  <c r="K72" i="30"/>
  <c r="L72" i="30"/>
  <c r="M72" i="30"/>
  <c r="N72" i="30"/>
  <c r="O72" i="30"/>
  <c r="P72" i="30"/>
  <c r="Q72" i="30"/>
  <c r="R72" i="30"/>
  <c r="S72" i="30"/>
  <c r="T72" i="30"/>
  <c r="U72" i="30"/>
  <c r="V72" i="30"/>
  <c r="W72" i="30"/>
  <c r="X72" i="30"/>
  <c r="Y72" i="30"/>
  <c r="Z72" i="30"/>
  <c r="AA72" i="30"/>
  <c r="B73" i="30"/>
  <c r="C73" i="30"/>
  <c r="D73" i="30"/>
  <c r="E73" i="30"/>
  <c r="F73" i="30"/>
  <c r="G73" i="30"/>
  <c r="H73" i="30"/>
  <c r="I73" i="30"/>
  <c r="J73" i="30"/>
  <c r="K73" i="30"/>
  <c r="L73" i="30"/>
  <c r="M73" i="30"/>
  <c r="N73" i="30"/>
  <c r="O73" i="30"/>
  <c r="P73" i="30"/>
  <c r="Q73" i="30"/>
  <c r="R73" i="30"/>
  <c r="S73" i="30"/>
  <c r="T73" i="30"/>
  <c r="U73" i="30"/>
  <c r="V73" i="30"/>
  <c r="W73" i="30"/>
  <c r="X73" i="30"/>
  <c r="Y73" i="30"/>
  <c r="Z73" i="30"/>
  <c r="AA73" i="30"/>
  <c r="Y76" i="30"/>
  <c r="B80" i="30"/>
  <c r="G16" i="30" s="1"/>
  <c r="B81" i="30"/>
  <c r="G17" i="30" s="1"/>
  <c r="F76" i="30" l="1"/>
  <c r="D76" i="30"/>
  <c r="T76" i="30"/>
  <c r="N76" i="30"/>
  <c r="I76" i="30"/>
  <c r="X76" i="30"/>
  <c r="R76" i="30"/>
  <c r="M76" i="30"/>
  <c r="H76" i="30"/>
  <c r="B76" i="30"/>
  <c r="AA76" i="30"/>
  <c r="W76" i="30"/>
  <c r="S76" i="30"/>
  <c r="O76" i="30"/>
  <c r="K76" i="30"/>
  <c r="G76" i="30"/>
  <c r="C76" i="30"/>
  <c r="C39" i="30"/>
  <c r="D39" i="30" s="1"/>
  <c r="E39" i="30" s="1"/>
  <c r="F39" i="30" s="1"/>
  <c r="G39" i="30" s="1"/>
  <c r="H39" i="30" s="1"/>
  <c r="I39" i="30" s="1"/>
  <c r="J39" i="30" s="1"/>
  <c r="K39" i="30" s="1"/>
  <c r="L39" i="30" s="1"/>
  <c r="M39" i="30" s="1"/>
  <c r="N39" i="30" s="1"/>
  <c r="O39" i="30" s="1"/>
  <c r="P39" i="30" s="1"/>
  <c r="Q39" i="30" s="1"/>
  <c r="R39" i="30" s="1"/>
  <c r="S39" i="30" s="1"/>
  <c r="T39" i="30" s="1"/>
  <c r="U39" i="30" s="1"/>
  <c r="V39" i="30" s="1"/>
  <c r="W39" i="30" s="1"/>
  <c r="X39" i="30" s="1"/>
  <c r="Y39" i="30" s="1"/>
  <c r="Z39" i="30" s="1"/>
  <c r="AA39" i="30" s="1"/>
  <c r="Z76" i="30"/>
  <c r="U76" i="30"/>
  <c r="P76" i="30"/>
  <c r="J76" i="30"/>
  <c r="E76" i="30"/>
  <c r="V76" i="30"/>
  <c r="Q76" i="30"/>
  <c r="L76" i="30"/>
  <c r="D50" i="30"/>
  <c r="D56" i="30" s="1"/>
  <c r="D58" i="30" s="1"/>
  <c r="D60" i="30" s="1"/>
  <c r="D62" i="30" s="1"/>
  <c r="X50" i="30"/>
  <c r="X56" i="30" s="1"/>
  <c r="X58" i="30" s="1"/>
  <c r="X65" i="30" s="1"/>
  <c r="X74" i="30" s="1"/>
  <c r="T50" i="30"/>
  <c r="T56" i="30" s="1"/>
  <c r="T58" i="30" s="1"/>
  <c r="T60" i="30" s="1"/>
  <c r="T62" i="30" s="1"/>
  <c r="P50" i="30"/>
  <c r="P56" i="30" s="1"/>
  <c r="P58" i="30" s="1"/>
  <c r="P60" i="30" s="1"/>
  <c r="P62" i="30" s="1"/>
  <c r="L50" i="30"/>
  <c r="L56" i="30" s="1"/>
  <c r="L58" i="30" s="1"/>
  <c r="L60" i="30" s="1"/>
  <c r="L62" i="30" s="1"/>
  <c r="H50" i="30"/>
  <c r="H56" i="30" s="1"/>
  <c r="H58" i="30" s="1"/>
  <c r="H60" i="30" s="1"/>
  <c r="H62" i="30" s="1"/>
  <c r="Z50" i="30"/>
  <c r="Z56" i="30" s="1"/>
  <c r="Z58" i="30" s="1"/>
  <c r="Z65" i="30" s="1"/>
  <c r="Z74" i="30" s="1"/>
  <c r="Z77" i="30" s="1"/>
  <c r="V50" i="30"/>
  <c r="V56" i="30" s="1"/>
  <c r="V58" i="30" s="1"/>
  <c r="V60" i="30" s="1"/>
  <c r="V62" i="30" s="1"/>
  <c r="R50" i="30"/>
  <c r="R56" i="30" s="1"/>
  <c r="R58" i="30" s="1"/>
  <c r="R60" i="30" s="1"/>
  <c r="R62" i="30" s="1"/>
  <c r="N50" i="30"/>
  <c r="N56" i="30" s="1"/>
  <c r="N58" i="30" s="1"/>
  <c r="N60" i="30" s="1"/>
  <c r="N62" i="30" s="1"/>
  <c r="J50" i="30"/>
  <c r="J56" i="30" s="1"/>
  <c r="J58" i="30" s="1"/>
  <c r="J65" i="30" s="1"/>
  <c r="J74" i="30" s="1"/>
  <c r="F50" i="30"/>
  <c r="F56" i="30" s="1"/>
  <c r="F58" i="30" s="1"/>
  <c r="F65" i="30" s="1"/>
  <c r="F74" i="30" s="1"/>
  <c r="F77" i="30" s="1"/>
  <c r="B50" i="30"/>
  <c r="B56" i="30" s="1"/>
  <c r="B58" i="30" s="1"/>
  <c r="B60" i="30" s="1"/>
  <c r="B62" i="30" s="1"/>
  <c r="C56" i="30"/>
  <c r="C58" i="30" s="1"/>
  <c r="C60" i="30" s="1"/>
  <c r="C62" i="30" s="1"/>
  <c r="AA50" i="30"/>
  <c r="AA56" i="30" s="1"/>
  <c r="AA58" i="30" s="1"/>
  <c r="W50" i="30"/>
  <c r="W56" i="30" s="1"/>
  <c r="W58" i="30" s="1"/>
  <c r="S50" i="30"/>
  <c r="S56" i="30" s="1"/>
  <c r="S58" i="30" s="1"/>
  <c r="S60" i="30" s="1"/>
  <c r="S62" i="30" s="1"/>
  <c r="O50" i="30"/>
  <c r="O56" i="30" s="1"/>
  <c r="O58" i="30" s="1"/>
  <c r="K50" i="30"/>
  <c r="K56" i="30" s="1"/>
  <c r="K58" i="30" s="1"/>
  <c r="G50" i="30"/>
  <c r="G56" i="30" s="1"/>
  <c r="G58" i="30" s="1"/>
  <c r="C50" i="30"/>
  <c r="Y50" i="30"/>
  <c r="Y56" i="30" s="1"/>
  <c r="Y58" i="30" s="1"/>
  <c r="Y60" i="30" s="1"/>
  <c r="Y62" i="30" s="1"/>
  <c r="U50" i="30"/>
  <c r="U56" i="30" s="1"/>
  <c r="U58" i="30" s="1"/>
  <c r="U60" i="30" s="1"/>
  <c r="U62" i="30" s="1"/>
  <c r="Q50" i="30"/>
  <c r="Q56" i="30" s="1"/>
  <c r="Q58" i="30" s="1"/>
  <c r="Q65" i="30" s="1"/>
  <c r="Q74" i="30" s="1"/>
  <c r="M50" i="30"/>
  <c r="M56" i="30" s="1"/>
  <c r="M58" i="30" s="1"/>
  <c r="M65" i="30" s="1"/>
  <c r="M74" i="30" s="1"/>
  <c r="M77" i="30" s="1"/>
  <c r="I50" i="30"/>
  <c r="I56" i="30" s="1"/>
  <c r="I58" i="30" s="1"/>
  <c r="I60" i="30" s="1"/>
  <c r="I62" i="30" s="1"/>
  <c r="E50" i="30"/>
  <c r="E56" i="30" s="1"/>
  <c r="E58" i="30" s="1"/>
  <c r="E60" i="30" s="1"/>
  <c r="E62" i="30" s="1"/>
  <c r="R65" i="30"/>
  <c r="R74" i="30" s="1"/>
  <c r="R77" i="30" s="1"/>
  <c r="B65" i="30"/>
  <c r="B74" i="30" s="1"/>
  <c r="X60" i="30"/>
  <c r="X62" i="30" s="1"/>
  <c r="F60" i="30"/>
  <c r="F62" i="30" s="1"/>
  <c r="M60" i="30"/>
  <c r="M62" i="30" s="1"/>
  <c r="Q60" i="30" l="1"/>
  <c r="Q62" i="30" s="1"/>
  <c r="H65" i="30"/>
  <c r="H74" i="30" s="1"/>
  <c r="H77" i="30" s="1"/>
  <c r="P65" i="30"/>
  <c r="P74" i="30" s="1"/>
  <c r="P77" i="30" s="1"/>
  <c r="X77" i="30"/>
  <c r="J77" i="30"/>
  <c r="U65" i="30"/>
  <c r="U74" i="30" s="1"/>
  <c r="U77" i="30" s="1"/>
  <c r="Z60" i="30"/>
  <c r="Z62" i="30" s="1"/>
  <c r="G60" i="30"/>
  <c r="G62" i="30" s="1"/>
  <c r="G65" i="30"/>
  <c r="G74" i="30" s="1"/>
  <c r="G77" i="30" s="1"/>
  <c r="W65" i="30"/>
  <c r="W74" i="30" s="1"/>
  <c r="W77" i="30" s="1"/>
  <c r="W60" i="30"/>
  <c r="W62" i="30" s="1"/>
  <c r="J60" i="30"/>
  <c r="J62" i="30" s="1"/>
  <c r="N65" i="30"/>
  <c r="N74" i="30" s="1"/>
  <c r="N77" i="30" s="1"/>
  <c r="O60" i="30"/>
  <c r="O62" i="30" s="1"/>
  <c r="O65" i="30"/>
  <c r="O74" i="30" s="1"/>
  <c r="O77" i="30" s="1"/>
  <c r="Q77" i="30"/>
  <c r="T65" i="30"/>
  <c r="T74" i="30" s="1"/>
  <c r="T77" i="30" s="1"/>
  <c r="E65" i="30"/>
  <c r="E74" i="30" s="1"/>
  <c r="E77" i="30" s="1"/>
  <c r="K60" i="30"/>
  <c r="K62" i="30" s="1"/>
  <c r="K65" i="30"/>
  <c r="K74" i="30" s="1"/>
  <c r="K77" i="30" s="1"/>
  <c r="AA60" i="30"/>
  <c r="AA62" i="30" s="1"/>
  <c r="AA65" i="30"/>
  <c r="AA74" i="30" s="1"/>
  <c r="AA77" i="30" s="1"/>
  <c r="C65" i="30"/>
  <c r="C74" i="30" s="1"/>
  <c r="C77" i="30" s="1"/>
  <c r="V65" i="30"/>
  <c r="V74" i="30" s="1"/>
  <c r="V77" i="30" s="1"/>
  <c r="D65" i="30"/>
  <c r="D74" i="30" s="1"/>
  <c r="D77" i="30" s="1"/>
  <c r="I65" i="30"/>
  <c r="I74" i="30" s="1"/>
  <c r="I77" i="30" s="1"/>
  <c r="Y65" i="30"/>
  <c r="Y74" i="30" s="1"/>
  <c r="Y77" i="30" s="1"/>
  <c r="L65" i="30"/>
  <c r="L74" i="30" s="1"/>
  <c r="L77" i="30" s="1"/>
  <c r="S65" i="30"/>
  <c r="S74" i="30" s="1"/>
  <c r="S77" i="30" s="1"/>
  <c r="B75" i="30"/>
  <c r="B77" i="30"/>
  <c r="B78" i="30" s="1"/>
  <c r="B79" i="30"/>
  <c r="C78" i="30" l="1"/>
  <c r="D78" i="30" s="1"/>
  <c r="E78" i="30" s="1"/>
  <c r="F78" i="30" s="1"/>
  <c r="G78" i="30" s="1"/>
  <c r="H78" i="30" s="1"/>
  <c r="I78" i="30" s="1"/>
  <c r="J78" i="30" s="1"/>
  <c r="K78" i="30" s="1"/>
  <c r="L78" i="30" s="1"/>
  <c r="M78" i="30" s="1"/>
  <c r="N78" i="30" s="1"/>
  <c r="O78" i="30" s="1"/>
  <c r="P78" i="30" s="1"/>
  <c r="Q78" i="30" s="1"/>
  <c r="R78" i="30" s="1"/>
  <c r="S78" i="30" s="1"/>
  <c r="T78" i="30" s="1"/>
  <c r="U78" i="30" s="1"/>
  <c r="V78" i="30" s="1"/>
  <c r="W78" i="30" s="1"/>
  <c r="X78" i="30" s="1"/>
  <c r="Y78" i="30" s="1"/>
  <c r="Z78" i="30" s="1"/>
  <c r="AA78" i="30" s="1"/>
  <c r="G18" i="30" s="1"/>
  <c r="G19" i="30" s="1"/>
  <c r="C75" i="30"/>
  <c r="D75" i="30" s="1"/>
  <c r="E75" i="30" s="1"/>
  <c r="F75" i="30" s="1"/>
  <c r="G75" i="30" s="1"/>
  <c r="H75" i="30" s="1"/>
  <c r="I75" i="30" s="1"/>
  <c r="J75" i="30" s="1"/>
  <c r="K75" i="30" s="1"/>
  <c r="L75" i="30" s="1"/>
  <c r="M75" i="30" s="1"/>
  <c r="N75" i="30" s="1"/>
  <c r="O75" i="30" s="1"/>
  <c r="P75" i="30" s="1"/>
  <c r="Q75" i="30" s="1"/>
  <c r="R75" i="30" s="1"/>
  <c r="S75" i="30" s="1"/>
  <c r="T75" i="30" s="1"/>
  <c r="U75" i="30" s="1"/>
  <c r="V75" i="30" s="1"/>
  <c r="W75" i="30" s="1"/>
  <c r="X75" i="30" s="1"/>
  <c r="Y75" i="30" s="1"/>
  <c r="Z75" i="30" s="1"/>
  <c r="AA75" i="30" s="1"/>
  <c r="G30" i="23"/>
  <c r="AF25" i="23"/>
  <c r="L22" i="10"/>
  <c r="AF26" i="23" l="1"/>
  <c r="AC27" i="23"/>
  <c r="AC28" i="23"/>
  <c r="AF28" i="23" s="1"/>
  <c r="AF27" i="23" l="1"/>
  <c r="AC45" i="23"/>
  <c r="F30" i="23"/>
  <c r="F24" i="23"/>
  <c r="AC46" i="23" l="1"/>
  <c r="AC65" i="23"/>
  <c r="AC66" i="23"/>
  <c r="AC67" i="23"/>
  <c r="AC68" i="23"/>
  <c r="AC69" i="23"/>
  <c r="AC70" i="23"/>
  <c r="J30" i="23"/>
  <c r="H30" i="23"/>
  <c r="H24" i="23"/>
  <c r="AC33" i="23" l="1"/>
  <c r="AF33" i="23" s="1"/>
  <c r="AC34" i="23"/>
  <c r="AF34" i="23" s="1"/>
  <c r="AC31" i="23"/>
  <c r="AF31" i="23" s="1"/>
  <c r="AC29" i="23" l="1"/>
  <c r="AC32" i="23"/>
  <c r="AF32" i="23" s="1"/>
  <c r="AF29" i="23" l="1"/>
  <c r="AC57" i="23"/>
  <c r="AC59" i="23"/>
  <c r="AC60" i="23"/>
  <c r="AC63" i="23"/>
  <c r="AC49" i="23"/>
  <c r="AC50" i="23"/>
  <c r="AC51" i="23"/>
  <c r="AC54" i="23"/>
  <c r="AC39" i="23"/>
  <c r="AC40" i="23"/>
  <c r="AC41" i="23"/>
  <c r="AC44" i="23"/>
  <c r="A12" i="22" l="1"/>
  <c r="A12" i="25"/>
  <c r="A11" i="23"/>
  <c r="A16" i="14"/>
  <c r="A13" i="24"/>
  <c r="A4" i="23" l="1"/>
  <c r="A6" i="24"/>
  <c r="AF30" i="23" l="1"/>
  <c r="A5" i="22"/>
  <c r="A5" i="25"/>
  <c r="A9" i="14"/>
  <c r="AC56" i="23" l="1"/>
  <c r="AD24" i="23" l="1"/>
  <c r="AD30" i="23"/>
  <c r="AC48" i="23" l="1"/>
  <c r="AC38" i="23"/>
  <c r="AC43" i="23"/>
  <c r="AC42" i="23"/>
  <c r="AC53" i="23"/>
  <c r="AC52" i="23"/>
  <c r="AC62" i="23"/>
  <c r="AC61" i="23"/>
  <c r="AC58" i="23"/>
  <c r="AC47" i="23" l="1"/>
  <c r="AC37" i="23"/>
  <c r="B42" i="22" l="1"/>
  <c r="B30" i="22" s="1"/>
  <c r="A15" i="25" l="1"/>
  <c r="F25" i="25"/>
  <c r="G25" i="25" s="1"/>
  <c r="H25" i="25" s="1"/>
  <c r="I25" i="25" s="1"/>
  <c r="J25" i="25" s="1"/>
  <c r="K25" i="25" s="1"/>
  <c r="L25" i="25" s="1"/>
  <c r="M25" i="25" s="1"/>
  <c r="N25" i="25" s="1"/>
  <c r="O25" i="25" s="1"/>
  <c r="P25" i="25" s="1"/>
  <c r="Q25" i="25" s="1"/>
  <c r="R25" i="25" s="1"/>
  <c r="S25" i="25" s="1"/>
  <c r="T25" i="25" s="1"/>
  <c r="U25" i="25" s="1"/>
  <c r="V25" i="25" s="1"/>
  <c r="W25" i="25" s="1"/>
  <c r="X25" i="25" s="1"/>
  <c r="Y25" i="25" s="1"/>
  <c r="Z25" i="25" s="1"/>
  <c r="AA25" i="25" s="1"/>
  <c r="AB25" i="25" s="1"/>
  <c r="AC25" i="25" s="1"/>
  <c r="AD25" i="25" s="1"/>
  <c r="AE25" i="25" s="1"/>
  <c r="AF25" i="25" s="1"/>
  <c r="AG25" i="25" s="1"/>
  <c r="AH25" i="25" s="1"/>
  <c r="AI25" i="25" s="1"/>
  <c r="AJ25" i="25" s="1"/>
  <c r="AK25" i="25" s="1"/>
  <c r="AL25" i="25" s="1"/>
  <c r="AM25" i="25" s="1"/>
  <c r="AN25" i="25" s="1"/>
  <c r="AO25" i="25" s="1"/>
  <c r="AP25" i="25" s="1"/>
  <c r="AQ25" i="25" s="1"/>
  <c r="AR25" i="25" s="1"/>
  <c r="AS25" i="25" s="1"/>
  <c r="AT25" i="25" s="1"/>
  <c r="AU25" i="25" s="1"/>
  <c r="AV25" i="25" s="1"/>
  <c r="AD26" i="25"/>
  <c r="AE26" i="25"/>
  <c r="A16" i="24" l="1"/>
  <c r="A10" i="24"/>
  <c r="A14" i="23" l="1"/>
  <c r="A8" i="23"/>
  <c r="A15" i="22" l="1"/>
  <c r="A19" i="14"/>
  <c r="A14" i="12" l="1"/>
  <c r="A11" i="12"/>
  <c r="A8" i="12"/>
  <c r="A4" i="12"/>
  <c r="A15" i="6"/>
  <c r="A14" i="17" s="1"/>
  <c r="A12" i="6"/>
  <c r="A11" i="17" s="1"/>
  <c r="A9" i="6"/>
  <c r="A8" i="17" s="1"/>
  <c r="A9" i="16" s="1"/>
  <c r="A5" i="6"/>
  <c r="A4" i="17" s="1"/>
  <c r="A5" i="10" l="1"/>
  <c r="A5" i="16"/>
  <c r="A12" i="10"/>
  <c r="A12" i="16"/>
  <c r="A14" i="10"/>
  <c r="A14" i="16"/>
  <c r="A9" i="10"/>
</calcChain>
</file>

<file path=xl/comments1.xml><?xml version="1.0" encoding="utf-8"?>
<comments xmlns="http://schemas.openxmlformats.org/spreadsheetml/2006/main">
  <authors>
    <author>Леонтьева Елена Моисеевна</author>
  </authors>
  <commentList>
    <comment ref="B27" authorId="0">
      <text>
        <r>
          <rPr>
            <b/>
            <sz val="9"/>
            <color indexed="81"/>
            <rFont val="Tahoma"/>
            <family val="2"/>
            <charset val="204"/>
          </rPr>
          <t>Леонтьева Елена Моисеевна:</t>
        </r>
        <r>
          <rPr>
            <sz val="9"/>
            <color indexed="81"/>
            <rFont val="Tahoma"/>
            <family val="2"/>
            <charset val="204"/>
          </rPr>
          <t xml:space="preserve">
с НДС 20%</t>
        </r>
      </text>
    </comment>
  </commentList>
</comments>
</file>

<file path=xl/sharedStrings.xml><?xml version="1.0" encoding="utf-8"?>
<sst xmlns="http://schemas.openxmlformats.org/spreadsheetml/2006/main" count="1237" uniqueCount="588">
  <si>
    <t>Значение</t>
  </si>
  <si>
    <t>Факт (предложения по корректировке плана)</t>
  </si>
  <si>
    <t>План</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</si>
  <si>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</si>
  <si>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</si>
  <si>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</si>
  <si>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</si>
  <si>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</si>
  <si>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</si>
  <si>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</si>
  <si>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</si>
  <si>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</si>
  <si>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</si>
  <si>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</si>
  <si>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</si>
  <si>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</si>
  <si>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</si>
  <si>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</si>
  <si>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</si>
  <si>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</si>
  <si>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</si>
  <si>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</si>
  <si>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</si>
  <si>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</si>
  <si>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</si>
  <si>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</si>
  <si>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</si>
  <si>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</si>
  <si>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</si>
  <si>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</si>
  <si>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</si>
  <si>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</si>
  <si>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</si>
  <si>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</si>
  <si>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</si>
  <si>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</si>
  <si>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</si>
  <si>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</si>
  <si>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</si>
  <si>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</si>
  <si>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</si>
  <si>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</si>
  <si>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</si>
  <si>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</si>
  <si>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</si>
  <si>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</si>
  <si>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</si>
  <si>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</si>
  <si>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</si>
  <si>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</si>
  <si>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</si>
  <si>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</si>
  <si>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</si>
  <si>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</si>
  <si>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</si>
  <si>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</si>
  <si>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</si>
  <si>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</si>
  <si>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</si>
  <si>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</si>
  <si>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</si>
  <si>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</si>
  <si>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</si>
  <si>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</si>
  <si>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</si>
  <si>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</si>
  <si>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</si>
  <si>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</si>
  <si>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</si>
  <si>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</si>
  <si>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</si>
  <si>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</si>
  <si>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</si>
  <si>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</si>
  <si>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</si>
  <si>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</si>
  <si>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</si>
  <si>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</si>
  <si>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</si>
  <si>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</si>
  <si>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</si>
  <si>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</si>
  <si>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</si>
  <si>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</si>
  <si>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</si>
  <si>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</si>
  <si>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</si>
  <si>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</si>
  <si>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</si>
  <si>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</si>
  <si>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</si>
  <si>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</si>
  <si>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</si>
  <si>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</si>
  <si>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</si>
  <si>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</si>
  <si>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</si>
  <si>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</si>
  <si>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</si>
  <si>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</si>
  <si>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</si>
  <si>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</si>
  <si>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</si>
  <si>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</si>
  <si>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</si>
  <si>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</si>
  <si>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</si>
  <si>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</si>
  <si>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</si>
  <si>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</si>
  <si>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</si>
  <si>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</si>
  <si>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</si>
  <si>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</si>
  <si>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</si>
  <si>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</si>
  <si>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</si>
  <si>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</si>
  <si>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</si>
  <si>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</si>
  <si>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</si>
  <si>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</si>
  <si>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</si>
  <si>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</si>
  <si>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</si>
  <si>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</si>
  <si>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</si>
  <si>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</si>
  <si>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</si>
  <si>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</si>
  <si>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</si>
  <si>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</si>
  <si>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</si>
  <si>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</si>
  <si>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</si>
  <si>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</si>
  <si>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</si>
  <si>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</si>
  <si>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</si>
  <si>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</si>
  <si>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</si>
  <si>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</si>
  <si>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</si>
  <si>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</si>
  <si>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</si>
  <si>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</si>
  <si>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</si>
  <si>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</si>
  <si>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</si>
  <si>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</si>
  <si>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</si>
  <si>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</si>
  <si>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</si>
  <si>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</si>
  <si>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</si>
  <si>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</si>
  <si>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</si>
  <si>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</si>
  <si>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</si>
  <si>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</si>
  <si>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</si>
  <si>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</si>
  <si>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</si>
  <si>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</si>
  <si>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</si>
  <si>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</si>
  <si>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</si>
  <si>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</si>
  <si>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</si>
  <si>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</si>
  <si>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</si>
  <si>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</si>
  <si>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</si>
  <si>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</si>
  <si>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</si>
  <si>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</si>
  <si>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</si>
  <si>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</si>
  <si>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</si>
  <si>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</si>
  <si>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</si>
  <si>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</si>
  <si>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</si>
  <si>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</si>
  <si>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</si>
  <si>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</si>
  <si>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</si>
  <si>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</si>
  <si>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</si>
  <si>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</si>
  <si>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</si>
  <si>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</si>
  <si>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</si>
  <si>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</si>
  <si>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</si>
  <si>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</si>
  <si>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</si>
  <si>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</si>
  <si>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</si>
  <si>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</si>
  <si>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</si>
  <si>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</si>
  <si>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</si>
  <si>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</si>
  <si>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</si>
  <si>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</si>
  <si>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</si>
  <si>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</si>
  <si>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</si>
  <si>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</si>
  <si>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</si>
  <si>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</si>
  <si>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</si>
  <si>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</si>
  <si>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</si>
  <si>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</si>
  <si>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</si>
  <si>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</si>
  <si>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</si>
  <si>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</si>
  <si>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</si>
  <si>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</si>
  <si>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</si>
  <si>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</si>
  <si>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</si>
  <si>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</si>
  <si>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</si>
  <si>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</si>
  <si>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</si>
  <si>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</si>
  <si>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</si>
  <si>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</si>
  <si>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</si>
  <si>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</si>
  <si>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</si>
  <si>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</si>
  <si>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</si>
  <si>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</si>
  <si>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</si>
  <si>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</si>
  <si>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</si>
  <si>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</si>
  <si>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</si>
  <si>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</si>
  <si>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</si>
  <si>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</si>
  <si>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</si>
  <si>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</si>
  <si>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</si>
  <si>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</si>
  <si>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</si>
  <si>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</si>
  <si>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</si>
  <si>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</si>
  <si>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</si>
  <si>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</si>
  <si>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</si>
  <si>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</si>
  <si>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</si>
  <si>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</si>
  <si>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</si>
  <si>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</si>
  <si>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</si>
  <si>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</si>
  <si>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</si>
  <si>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</si>
  <si>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</si>
  <si>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</si>
  <si>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</si>
  <si>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</si>
  <si>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</si>
  <si>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</si>
  <si>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</si>
  <si>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Исходные данные</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</si>
  <si>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</si>
  <si>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</si>
  <si>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</si>
  <si>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</si>
  <si>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</si>
  <si>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</si>
  <si>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</si>
  <si>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</si>
  <si>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</si>
  <si>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</si>
  <si>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</si>
  <si>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</si>
  <si>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</si>
  <si>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</si>
  <si>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</si>
  <si>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</si>
  <si>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</si>
  <si>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</si>
  <si>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</si>
  <si>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</si>
  <si>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</si>
  <si>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</si>
  <si>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</si>
  <si>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</si>
  <si>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</si>
  <si>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</si>
  <si>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</si>
  <si>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</si>
  <si>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</si>
  <si>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</si>
  <si>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</si>
  <si>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</si>
  <si>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</si>
  <si>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</si>
  <si>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</si>
  <si>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</si>
  <si>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</si>
  <si>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</si>
  <si>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</si>
  <si>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</si>
  <si>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</si>
  <si>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</si>
  <si>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</si>
  <si>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</si>
  <si>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</si>
  <si>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</si>
  <si>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</si>
  <si>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</si>
  <si>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</si>
  <si>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</si>
  <si>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</si>
  <si>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</si>
  <si>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</si>
  <si>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</si>
  <si>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</si>
  <si>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</si>
  <si>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</si>
  <si>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</si>
  <si>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</si>
  <si>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</si>
  <si>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</si>
  <si>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</si>
  <si>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</si>
  <si>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</si>
  <si>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</si>
  <si>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</si>
  <si>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</si>
  <si>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</si>
  <si>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</si>
  <si>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</si>
  <si>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</si>
  <si>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</si>
  <si>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</si>
  <si>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</si>
  <si>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</si>
  <si>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</si>
  <si>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</si>
  <si>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</si>
  <si>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</si>
  <si>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</si>
  <si>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</si>
  <si>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</si>
  <si>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</si>
  <si>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</si>
  <si>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</si>
  <si>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</si>
  <si>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</si>
  <si>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</si>
  <si>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</si>
  <si>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</si>
  <si>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</si>
  <si>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</si>
  <si>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</si>
  <si>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</si>
  <si>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</si>
  <si>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</si>
  <si>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</si>
  <si>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</si>
  <si>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</si>
  <si>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</si>
  <si>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</si>
  <si>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</si>
  <si>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</si>
  <si>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</si>
  <si>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</si>
  <si>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</si>
  <si>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</si>
  <si>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</si>
  <si>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</si>
  <si>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</si>
  <si>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</si>
  <si>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</si>
  <si>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</si>
  <si>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</si>
  <si>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</si>
  <si>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</si>
  <si>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</si>
  <si>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</si>
  <si>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</si>
  <si>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</si>
  <si>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</si>
  <si>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</si>
  <si>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</si>
  <si>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</si>
  <si>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</si>
  <si>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</si>
  <si>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</si>
  <si>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</si>
  <si>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</si>
  <si>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</si>
  <si>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</si>
  <si>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</si>
  <si>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</si>
  <si>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</si>
  <si>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</si>
  <si>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</si>
  <si>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</si>
  <si>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</si>
  <si>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</si>
  <si>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</si>
  <si>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</si>
  <si>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</si>
  <si>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</si>
  <si>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</si>
  <si>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</si>
  <si>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</si>
  <si>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</si>
  <si>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</si>
  <si>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</si>
  <si>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</si>
  <si>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</si>
  <si>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</si>
  <si>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</si>
  <si>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</si>
  <si>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</si>
  <si>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</si>
  <si>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</si>
  <si>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</si>
  <si>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</si>
  <si>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</si>
  <si>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</si>
  <si>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</si>
  <si>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</si>
  <si>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Сметный расчет</t>
  </si>
  <si>
    <t>Год 2021</t>
  </si>
  <si>
    <t>Филиал АО "Чукотэнерго" Северные электрические сети</t>
  </si>
  <si>
    <t>нд</t>
  </si>
  <si>
    <t>1.1.3.2 Инвестиционные проекты, предусмотренные схемой и программой развития Чукотского автономного округа</t>
  </si>
  <si>
    <t>Чаунский, Билибинский район</t>
  </si>
  <si>
    <t>ВЛ 110 кВ Певек-Билибино</t>
  </si>
  <si>
    <t>одноцепная</t>
  </si>
  <si>
    <t>ВЛ</t>
  </si>
  <si>
    <t>региональный</t>
  </si>
  <si>
    <t>РФ, ЧАО, Чаунский, Билибинский р-н</t>
  </si>
  <si>
    <t>новое строительство</t>
  </si>
  <si>
    <t>Сметная стоимость проекта в ценах 2018 года с НДС, млн. руб.</t>
  </si>
  <si>
    <t xml:space="preserve">квартал </t>
  </si>
  <si>
    <t>Не требуется</t>
  </si>
  <si>
    <t>АО "УК ГидроОГК"</t>
  </si>
  <si>
    <t>определяется по итогам проведения конкурсных процедур</t>
  </si>
  <si>
    <t>Строительство двух одноцепных ВЛ 110 кВ Певек-Билибино (этап строительства №1)</t>
  </si>
  <si>
    <t xml:space="preserve">Цели </t>
  </si>
  <si>
    <t>Обеспечение энергоснабжения Чукотского автономного округа при замещении выбывающих объектов генерации</t>
  </si>
  <si>
    <t>490,59 км/2*6,3 МВА</t>
  </si>
  <si>
    <t>1. РП Билибино (Новое строительство)</t>
  </si>
  <si>
    <t>н/д</t>
  </si>
  <si>
    <t>Трансформатор силовой трехфазный: 6,3 МВА, 110/6,3 кВ</t>
  </si>
  <si>
    <t>2 шт.</t>
  </si>
  <si>
    <t>6,3 МВ*А х 2</t>
  </si>
  <si>
    <t>Комплектное распределительное устройство с элегазовой изоляцией (КРУЭ)</t>
  </si>
  <si>
    <t>Управляемый шунтирующий реактор, 3-х фазн.</t>
  </si>
  <si>
    <t>25 МВАр</t>
  </si>
  <si>
    <t>Батарея статических конденсаторов, 3-х фазн. в комплекте с опорными металлоконструкциями</t>
  </si>
  <si>
    <t>3 шт.</t>
  </si>
  <si>
    <t>Комплектное распределительное устройство</t>
  </si>
  <si>
    <t>2. ПС Комсомольский (Реконструкция)</t>
  </si>
  <si>
    <t>2.3.</t>
  </si>
  <si>
    <t>Выключатель элегазовый баковый</t>
  </si>
  <si>
    <t>2.4.</t>
  </si>
  <si>
    <t xml:space="preserve">Однотрансформаторная подстанция 6/0,4 кВ с одним силовым трансформатором мощностью 630 кВА
</t>
  </si>
  <si>
    <t>0,63 МВ*А х 2</t>
  </si>
  <si>
    <t>1241/21</t>
  </si>
  <si>
    <t>ЗЦК</t>
  </si>
  <si>
    <t>Протокол ЦЗК</t>
  </si>
  <si>
    <t>Закупка у единственного источника</t>
  </si>
  <si>
    <t>Протокол ЦЗК №1241/21 от 29.12.2017</t>
  </si>
  <si>
    <t>Выполнение работ по разработке рабочей документации и выполнению инженерных изысканий, необходимых для разработки рабочей документации для реализации проекта "Строительство двух одноцепных ВЛ 110 кВ Певек - Билибино"</t>
  </si>
  <si>
    <t>работы</t>
  </si>
  <si>
    <t>35.11.1 производство электроэнергии тепловыми электростанциями, в том числе деятельность по обеспечению работоспособности электростанций</t>
  </si>
  <si>
    <t>проектирование/ строительство/ незавершенное строительство – приостановлено/ законсервировано</t>
  </si>
  <si>
    <t>490,59км/
13,86МВА</t>
  </si>
  <si>
    <t>3.8</t>
  </si>
  <si>
    <t>км ЛЭП</t>
  </si>
  <si>
    <t>4.8</t>
  </si>
  <si>
    <t>5.7</t>
  </si>
  <si>
    <t>Затраты на ремонт объекта, руб. без НДС</t>
  </si>
  <si>
    <t>Инвестиции</t>
  </si>
  <si>
    <t>PV</t>
  </si>
  <si>
    <t>3.9</t>
  </si>
  <si>
    <t>кол-во ячеек 6 кВ</t>
  </si>
  <si>
    <t>4.9</t>
  </si>
  <si>
    <t>В наличии</t>
  </si>
  <si>
    <t>Приказ АО "Чукотэнерго" об утверждении ПСД от 12.11.2018 №584/1</t>
  </si>
  <si>
    <t>19 ячеек</t>
  </si>
  <si>
    <t>26 МВАр</t>
  </si>
  <si>
    <t>11 шт.</t>
  </si>
  <si>
    <t>АС240/56</t>
  </si>
  <si>
    <t>АО "Ленгидропроект"</t>
  </si>
  <si>
    <t>5.8</t>
  </si>
  <si>
    <t>КРУЭ 110 кВ (РП Билибино); 
Трансформаторы силовые 2 шт. с РПН 110/6,3 кВ, 6,3 МВА (РП Билибино); 
Оборудование ИРМ:
- РП 110 кВ Билибино (2хУШР 110 кВ, 26 МВАр; 3хБСК 110 кВ/25 МВАр)
- ПС 110 кВ Комсомольский (2хУШР 110 кВ, 26 МВАр; 2хБСК 110 кВ/25 МВАр)
- Выключатель элегазовый баковый 110 кв - 11 шт. (ПС Комсомольский)</t>
  </si>
  <si>
    <t>км (ВОЛС)</t>
  </si>
  <si>
    <t>шт. (выключатели 110 кВ)</t>
  </si>
  <si>
    <t>Замещения выбывающих мощностей Билибинской АЭС
Обеспечение надежного и бесперебойного электроснабжения потребителей</t>
  </si>
  <si>
    <t>ВЛ 110 кв Певек-Билибино (новое строительство, одноцепная, протяженность - 490.59 км, номинальное напряжение 110 кВ, марка провода АС 240/56, ВОЛС ОКГТ (24 ОВ))
РП 110 кВ Билибино  (новое строительство, тип - закрытый с применением КРУЭ 110 кВ, номинальное напряжение 110/6 кВ, электрическая схема - две рабочие секционированные выключателями системы шин, трансформтаоры 110 кВ - 2х6,3, СКРМ - 3х25 МВАр (УШР), 3х26 СВАр (БСК))
ПС 110/35/6 Комсомольский (реконструкция, тип - открытый, номинальное напряжение 110/35/6 кВ, электрическая схема - две рабочие системы шин, СКРМ - 2х25 МВАр (УШР), 2х26 (БСК))</t>
  </si>
  <si>
    <t>строительство ВЛ 110 кВ – 11 036,37 млн руб./ 490,59 км = 22,50 млн. руб./км; 
строительство РП 110 кВ – 4 308,72 млн. руб./(6,3х2) МВА=  341,96 млн. руб./МВА; 
реконструкция ПС 110/35/10 кВ – 2 372,98 млн. руб./объект.</t>
  </si>
  <si>
    <t>Строительство одноцепной ВЛ 110 кв Певек-Билибино (протяженность - 490.59 км, номинальное напряжение 110 кВ, марка провода АС 240/56, ВОЛС ОКГТ (24 ОВ))
Строительство РП 110 кВ Билибино  (тип - закрытый с применением КРУЭ 110 кВ, номинальное напряжение 110/6 кВ, электрическая схема - две рабочие секционированные выключателями системы шин, трансформтаоры 110 кВ - 2х6,3, СКРМ - 3х25 МВАр (УШР), 3х26 СВАр (БСК))
Реконструция ПС 110/35/6 Комсомольский (тип - открытый, номинальное напряжение 110/35/6 кВ, электрическая схема - две рабочие системы шин, СКРМ - 2х25 МВАр (УШР), 2х26 (БСК))</t>
  </si>
  <si>
    <t>Выдача электрической мощности вновь вводимой плавучей атомной электростанции в г. Певеке Чукотского автономного округа для обеспечения развития добывающих производств Баимского ГОКа и месторождения Кекура посредством:
- строительства 1-й цепи ВЛ 110 кВ Певек - Билибино (протяженность 490,59 км), 
- строительсва РП 110 кВ Билибино
- реконструкции ПС 110/35/6 Комсомольский</t>
  </si>
  <si>
    <t>руководитель организации</t>
  </si>
  <si>
    <t>(подпись)</t>
  </si>
  <si>
    <t>«___»________ 20__ года</t>
  </si>
  <si>
    <t>М.П.</t>
  </si>
  <si>
    <t>Выполнение первоочередных мероприятий, одобренных Правительством РФ, необходимых для замещения выбывающих мощностей Билибинской АЭС:
- Протокол совещания у Заместителя Председателя Правительства РФ-полномочного представителя Президента РФ в Дальневосточном федеральном округе И.П. Трутнева от 20.05.2015 г. №ЮТ-П9-19пр;
- Поручение Правительства Российской Федерации от 22.03.2016 № ЮТ-П9-14пр;
- Схема и программа развития электроэнергетики ЧАО на 2018-2022 (Распоряжение Правительства ЧАО от 28.04.2018 №180-рп);
- Протокол совещания у Заместителя Председателя Правительства Российской Федерации Д.Н. Козака от 23.08.2018 № ДК-П9-145пр;
- Распоряжение Правительства РФ от 30.09.2018 №2101-р</t>
  </si>
  <si>
    <t>Год 2022</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</si>
  <si>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</si>
  <si>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</si>
  <si>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</si>
  <si>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</si>
  <si>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</si>
  <si>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</si>
  <si>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</si>
  <si>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</si>
  <si>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</si>
  <si>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</si>
  <si>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</si>
  <si>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</si>
  <si>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</si>
  <si>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Федеральный закон "О федеральном бюджете на 2019 год и на плановый период 2020 и 2021 годов"</t>
  </si>
  <si>
    <t>от 29.11.2018 N 459-ФЗ</t>
  </si>
  <si>
    <t>от 02.03.2019 №231</t>
  </si>
  <si>
    <t>Постановление Правительства Российской Федерации "О предоставлении бюджетных инвестиций публичному акционерному обществу "Федеральная гидрогенерирующая компания-РусГидро" за счет средств федерального бюджета"</t>
  </si>
  <si>
    <t xml:space="preserve">Постановление Правительства Чукотского автономного округа от 27 августа 2013 года N 348 "Об утверждении Схемы территориального планирования Чукотского автономного округа" (в редакции Постановления Правительства Чукотского автономного округа от 14.06.2017 N 227) </t>
  </si>
  <si>
    <t>Разрешение на строительство от 20.03.2019 №RU 87-000-1-2019</t>
  </si>
  <si>
    <t xml:space="preserve"> - Схема территориального планирования Чукотского автономного округа (корректировка). Утверждена постановлением Правительства Чукотского автономного округа от 27 августа 2013 года № 348 «Об утверждении Схемы территориального планирования Чукотского автономного округа»;
 - Схема территориального планирования Чаунского муниципального района Чукотского автономного округа. Утверждена решением Совета депутатов Чаунского муниципального района от 29 апреля 2014 года № 10-РС</t>
  </si>
  <si>
    <t>С</t>
  </si>
  <si>
    <t>Год 2023</t>
  </si>
  <si>
    <t>2020-2021 год</t>
  </si>
  <si>
    <t>2023</t>
  </si>
  <si>
    <t>2018-2023 гг. этап строительства №1</t>
  </si>
  <si>
    <t>2023 год</t>
  </si>
  <si>
    <t>Год 2024</t>
  </si>
  <si>
    <t>Положительное заключение (техническая часть) от 12.11.2018 №87-1-1-3-004489-2018.
Положительное заключение (сметная часть) от 31.12.2019  №01615-19/ГГЭ-15903/07-01.</t>
  </si>
  <si>
    <t>Повторный ТЦА выполнен АО "ССИ Инжиниринг" по договору от 10.01.2020 №1. Результаты ТЦА планируются к рассмотрению в 2020 году на заседании Общественного совета при Минэнерго России.</t>
  </si>
  <si>
    <t>K_524-СЭС-23</t>
  </si>
  <si>
    <t>Год раскрытия информации: 2020 год</t>
  </si>
  <si>
    <t xml:space="preserve"> - по проеткам, общая стоимость реализации которых составляет 500 млн.рублей и более</t>
  </si>
  <si>
    <t xml:space="preserve"> - в отношении реконструируемых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</si>
  <si>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</si>
  <si>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</si>
  <si>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</si>
  <si>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</si>
  <si>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</si>
  <si>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NPV (без учета продажи)</t>
  </si>
  <si>
    <t>Накопленный чистый денежный поток</t>
  </si>
  <si>
    <t>Альтернативные издержки</t>
  </si>
  <si>
    <t>Изменения в рабочем капитале</t>
  </si>
  <si>
    <t>НДС</t>
  </si>
  <si>
    <t>Прибыль до вычета расходов по уплате налогов и процентов (EBIT)</t>
  </si>
  <si>
    <t>Денежный поток на собственный капитал, руб.</t>
  </si>
  <si>
    <t>Прибыль до вычета расходов по уплате налога, процентов и начисленной амортизации (EBITDA)</t>
  </si>
  <si>
    <t>ФОТ, вкл отчисления</t>
  </si>
  <si>
    <t>Ремонт объекта</t>
  </si>
  <si>
    <t>Операционные расходы, в т.ч.</t>
  </si>
  <si>
    <t>Бюджет доходов и расходов, руб.</t>
  </si>
  <si>
    <t xml:space="preserve">Доход, руб. без НДС </t>
  </si>
  <si>
    <t>Средневзвешенная стоимость капитала (WACC)</t>
  </si>
  <si>
    <t>Срок кредита</t>
  </si>
  <si>
    <t>Первый ремонт объекта, лет после постройки</t>
  </si>
  <si>
    <t>Целесообразность реализации проекта</t>
  </si>
  <si>
    <t xml:space="preserve">Чистая приведенная стоимость (NPV) через 25 лет, руб. </t>
  </si>
  <si>
    <t>Показатели эффективности</t>
  </si>
  <si>
    <t>Общая стоимость объекта, руб. без НДС</t>
  </si>
  <si>
    <t>Утверждаю</t>
  </si>
  <si>
    <t xml:space="preserve">Финансовая модель по проекту инвестиционной программы </t>
  </si>
  <si>
    <t>(в ред. Приказа Минэнерго России от 01.08.2012 № 364)</t>
  </si>
  <si>
    <t>от 24.03.2010 № 114</t>
  </si>
  <si>
    <t>Приложение № 2.3</t>
  </si>
  <si>
    <t>Год 2020</t>
  </si>
  <si>
    <t>Факт года 2019</t>
  </si>
  <si>
    <t xml:space="preserve"> по состоянию на 01.01.2019 года</t>
  </si>
  <si>
    <t>по состоянию на 01.01.2020 года</t>
  </si>
  <si>
    <r>
      <t>другое</t>
    </r>
    <r>
      <rPr>
        <vertAlign val="superscript"/>
        <sz val="12"/>
        <color theme="1"/>
        <rFont val="Times New Roman"/>
        <family val="1"/>
        <charset val="204"/>
      </rPr>
      <t>3)</t>
    </r>
  </si>
  <si>
    <t>24 185 880,73 тыс. руб (с НДС)</t>
  </si>
  <si>
    <t>20 137 612,74  тыс. руб (без НДС)</t>
  </si>
  <si>
    <t>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</si>
</sst>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5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_(* #,##0_);_(* \(#,##0\);_(* &quot;-&quot;_);_(@_)"/>
    <numFmt numFmtId="169" formatCode="#,##0.000"/>
    <numFmt numFmtId="170" formatCode="0.0%"/>
    <numFmt numFmtId="171" formatCode="0.000000%"/>
    <numFmt numFmtId="172" formatCode="0.0"/>
    <numFmt numFmtId="173" formatCode="#,##0.0000000000000"/>
    <numFmt numFmtId="174" formatCode="_-* #,##0_р_._-;\-* #,##0_р_._-;_-* &quot;-&quot;???_р_._-;_-@_-"/>
    <numFmt numFmtId="175" formatCode="_(* #,##0.00_);_(* \(#,##0.00\);_(* &quot;-&quot;??_);_(@_)"/>
    <numFmt numFmtId="176" formatCode="_(* #,##0_);_(* \(#,##0\);_(* &quot;-&quot;??_);_(@_)"/>
    <numFmt numFmtId="177" formatCode="_-* #,##0.00&quot;р.&quot;_-;\-* #,##0.00&quot;р.&quot;_-;_-* &quot;-&quot;??&quot;р.&quot;_-;_-@_-"/>
    <numFmt numFmtId="178" formatCode="@\ *."/>
    <numFmt numFmtId="179" formatCode="000000"/>
    <numFmt numFmtId="180" formatCode="0000"/>
    <numFmt numFmtId="181" formatCode="_-* #,##0_-;\-* #,##0_-;_-* &quot;-&quot;_-;_-@_-"/>
    <numFmt numFmtId="182" formatCode="##,#0_;\(#,##0\);&quot;-&quot;??_);@"/>
    <numFmt numFmtId="183" formatCode="*(#,##0\);*#\,##0_);&quot;-&quot;??_);@"/>
    <numFmt numFmtId="184" formatCode="_*\(#,##0\);_*#,##0_);&quot;-&quot;??_);@"/>
    <numFmt numFmtId="185" formatCode="_-* #,##0.00_-;\-* #,##0.00_-;_-* &quot;-&quot;??_-;_-@_-"/>
    <numFmt numFmtId="186" formatCode="* \(#,##0\);* #,##0_);&quot;-&quot;??_);@"/>
    <numFmt numFmtId="187" formatCode="&quot;$&quot;#,##0_);[Red]\(&quot;$&quot;#,##0\)"/>
    <numFmt numFmtId="188" formatCode="#,##0_);\(#,##0\);&quot;-&quot;??_);@"/>
    <numFmt numFmtId="189" formatCode="* #,##0_);* \(#,##0\);&quot;-&quot;??_);@"/>
    <numFmt numFmtId="190" formatCode="_-&quot;Ј&quot;* #,##0.00_-;\-&quot;Ј&quot;* #,##0.00_-;_-&quot;Ј&quot;* &quot;-&quot;??_-;_-@_-"/>
    <numFmt numFmtId="191" formatCode="mmmm\ d\,\ yyyy"/>
    <numFmt numFmtId="192" formatCode="dd\.mm\.yyyy&quot;г.&quot;"/>
    <numFmt numFmtId="193" formatCode="_-* #,##0.00[$€-1]_-;\-* #,##0.00[$€-1]_-;_-* &quot;-&quot;??[$€-1]_-"/>
    <numFmt numFmtId="194" formatCode="#,##0__\ \ \ \ "/>
    <numFmt numFmtId="195" formatCode="0.0_)%;\(0.0\)%"/>
    <numFmt numFmtId="196" formatCode="0.00_)%;\(0.00\)%"/>
    <numFmt numFmtId="197" formatCode="0%_);\(0%\)"/>
    <numFmt numFmtId="198" formatCode="* \(#,##0.0\);* #,##0.0_);&quot;-&quot;??_);@"/>
    <numFmt numFmtId="199" formatCode="* \(#,##0.00\);* #,##0.00_);&quot;-&quot;??_);@"/>
    <numFmt numFmtId="200" formatCode="_(* \(#,##0.0\);_(* #,##0.0_);_(* &quot;-&quot;_);_(@_)"/>
    <numFmt numFmtId="201" formatCode="_(* \(#,##0.00\);_(* #,##0.00_);_(* &quot;-&quot;_);_(@_)"/>
    <numFmt numFmtId="202" formatCode="_(* \(#,##0.000\);_(* #,##0.000_);_(* &quot;-&quot;_);_(@_)"/>
    <numFmt numFmtId="203" formatCode="#,##0.000000;[Red]#,##0.000000"/>
    <numFmt numFmtId="204" formatCode="#,##0______;;&quot;------------      &quot;"/>
    <numFmt numFmtId="205" formatCode="_ * #,##0_ ;_ * \(#,##0_ ;_ * &quot;-&quot;_ ;_ @_ "/>
    <numFmt numFmtId="206" formatCode="&quot;$&quot;#,##0.000000;[Red]&quot;$&quot;#,##0.000000"/>
    <numFmt numFmtId="207" formatCode="#,##0.0000000_$"/>
    <numFmt numFmtId="208" formatCode="&quot;$&quot;\ #,##0.00"/>
    <numFmt numFmtId="209" formatCode="_ * #,##0_ ;_ * \(#,##0_)\ ;_ * &quot;-&quot;_ ;_ @_ "/>
    <numFmt numFmtId="210" formatCode="&quot;$&quot;\ #,##0"/>
    <numFmt numFmtId="211" formatCode="&quot;$&quot;"/>
    <numFmt numFmtId="212" formatCode="_._.* #,##0_)_%;_._.* \(#,##0\)_%;_._.* \ _)_%"/>
    <numFmt numFmtId="213" formatCode="yyyy"/>
    <numFmt numFmtId="214" formatCode="yyyy\ &quot;год&quot;"/>
    <numFmt numFmtId="215" formatCode="General_)"/>
    <numFmt numFmtId="216" formatCode="_-* #,##0_р_._-;\-* #,##0_р_._-;_-* &quot;-&quot;_р_._-;_-@_-"/>
    <numFmt numFmtId="217" formatCode="_-* #,##0.00_р_._-;\-* #,##0.00_р_._-;_-* \-??_р_._-;_-@_-"/>
    <numFmt numFmtId="218" formatCode="#,##0.0000000000"/>
  </numFmts>
  <fonts count="108">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b/>
      <u/>
      <sz val="12"/>
      <color theme="1"/>
      <name val="Times New Roman"/>
      <family val="1"/>
      <charset val="204"/>
    </font>
    <font>
      <b/>
      <u/>
      <sz val="9"/>
      <name val="Times New Roman"/>
      <family val="1"/>
      <charset val="204"/>
    </font>
    <font>
      <i/>
      <sz val="11"/>
      <name val="Times New Roman"/>
      <family val="1"/>
      <charset val="204"/>
    </font>
    <font>
      <b/>
      <sz val="12"/>
      <name val="Arial"/>
      <family val="2"/>
      <charset val="204"/>
    </font>
    <font>
      <b/>
      <u/>
      <sz val="14"/>
      <name val="Times New Roman"/>
      <family val="1"/>
      <charset val="204"/>
    </font>
    <font>
      <sz val="11"/>
      <name val="Calibri"/>
      <family val="2"/>
      <scheme val="minor"/>
    </font>
    <font>
      <b/>
      <u/>
      <sz val="12"/>
      <name val="Times New Roman"/>
      <family val="1"/>
      <charset val="204"/>
    </font>
    <font>
      <sz val="10"/>
      <name val="Times New Roman TUR"/>
      <family val="1"/>
      <charset val="162"/>
    </font>
    <font>
      <b/>
      <sz val="8"/>
      <name val="Times New Roman"/>
      <family val="1"/>
      <charset val="204"/>
    </font>
    <font>
      <sz val="8"/>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9"/>
      <color indexed="81"/>
      <name val="Tahoma"/>
      <family val="2"/>
      <charset val="204"/>
    </font>
    <font>
      <b/>
      <sz val="9"/>
      <color indexed="81"/>
      <name val="Tahoma"/>
      <family val="2"/>
      <charset val="204"/>
    </font>
    <font>
      <sz val="10"/>
      <color indexed="8"/>
      <name val="Arial"/>
      <family val="2"/>
      <charset val="204"/>
    </font>
    <font>
      <sz val="10"/>
      <name val="Helv"/>
      <charset val="204"/>
    </font>
    <font>
      <b/>
      <sz val="10"/>
      <name val="Arial"/>
      <family val="2"/>
      <charset val="204"/>
    </font>
    <font>
      <sz val="9"/>
      <name val="Times New Roman"/>
      <family val="1"/>
    </font>
    <font>
      <sz val="1"/>
      <color indexed="8"/>
      <name val="Courier"/>
      <family val="3"/>
    </font>
    <font>
      <sz val="10"/>
      <name val="Arial Cyr"/>
      <family val="2"/>
      <charset val="204"/>
    </font>
    <font>
      <b/>
      <sz val="1"/>
      <color indexed="8"/>
      <name val="Courier"/>
      <family val="3"/>
    </font>
    <font>
      <sz val="10"/>
      <name val="MS Sans Serif"/>
      <family val="2"/>
      <charset val="204"/>
    </font>
    <font>
      <sz val="9"/>
      <color indexed="11"/>
      <name val="Arial"/>
      <family val="2"/>
      <charset val="204"/>
    </font>
    <font>
      <sz val="8"/>
      <name val="Helv"/>
      <charset val="204"/>
    </font>
    <font>
      <b/>
      <sz val="13"/>
      <name val="Arial"/>
      <family val="2"/>
      <charset val="204"/>
    </font>
    <font>
      <sz val="10"/>
      <name val="Times New Roman"/>
      <family val="1"/>
    </font>
    <font>
      <sz val="10"/>
      <color indexed="12"/>
      <name val="Arial"/>
      <family val="2"/>
      <charset val="204"/>
    </font>
    <font>
      <sz val="9"/>
      <name val="Arial"/>
      <family val="2"/>
      <charset val="204"/>
    </font>
    <font>
      <sz val="10"/>
      <name val="StoneSerif"/>
      <charset val="204"/>
    </font>
    <font>
      <b/>
      <sz val="10"/>
      <name val="Arial Cyr"/>
      <family val="2"/>
      <charset val="204"/>
    </font>
    <font>
      <sz val="12"/>
      <name val="Tms Rmn"/>
      <charset val="204"/>
    </font>
    <font>
      <b/>
      <sz val="10"/>
      <name val="Arial"/>
      <family val="2"/>
    </font>
    <font>
      <i/>
      <sz val="10"/>
      <name val="PragmaticaC"/>
      <charset val="204"/>
    </font>
    <font>
      <sz val="14"/>
      <name val="NewtonC"/>
      <charset val="204"/>
    </font>
    <font>
      <sz val="8"/>
      <name val="Helv"/>
    </font>
    <font>
      <i/>
      <sz val="12"/>
      <name val="Tms Rmn"/>
      <charset val="204"/>
    </font>
    <font>
      <sz val="7"/>
      <color rgb="FF000000"/>
      <name val="Arial"/>
      <family val="2"/>
      <charset val="204"/>
    </font>
    <font>
      <b/>
      <sz val="10"/>
      <color indexed="10"/>
      <name val="Arial"/>
      <family val="2"/>
    </font>
    <font>
      <b/>
      <sz val="9"/>
      <name val="Arial Cyr"/>
      <family val="2"/>
      <charset val="204"/>
    </font>
    <font>
      <b/>
      <u/>
      <sz val="11"/>
      <color indexed="12"/>
      <name val="Arial"/>
      <family val="2"/>
      <charset val="204"/>
    </font>
    <font>
      <u/>
      <sz val="10"/>
      <color theme="10"/>
      <name val="Arial Cyr"/>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b/>
      <sz val="14"/>
      <name val="Arial"/>
      <family val="2"/>
      <charset val="204"/>
    </font>
    <font>
      <b/>
      <sz val="10"/>
      <name val="Arial Cyr"/>
      <charset val="204"/>
    </font>
    <font>
      <sz val="8"/>
      <color rgb="FFFFFFFF"/>
      <name val="Tahoma"/>
      <family val="2"/>
      <charset val="204"/>
    </font>
    <font>
      <sz val="10"/>
      <color theme="1"/>
      <name val="Arial"/>
      <family val="2"/>
      <charset val="204"/>
    </font>
    <font>
      <sz val="11"/>
      <name val="Times New Roman Cyr"/>
      <family val="1"/>
      <charset val="204"/>
    </font>
    <font>
      <sz val="10"/>
      <name val="NTHarmonica"/>
    </font>
    <font>
      <sz val="9"/>
      <name val="Arial Cyr"/>
      <charset val="204"/>
    </font>
    <font>
      <sz val="12"/>
      <color indexed="8"/>
      <name val="Times New Roman"/>
      <family val="1"/>
      <charset val="204"/>
    </font>
    <font>
      <b/>
      <sz val="12"/>
      <color indexed="8"/>
      <name val="Times New Roman"/>
      <family val="1"/>
      <charset val="204"/>
    </font>
    <font>
      <b/>
      <sz val="16"/>
      <color indexed="8"/>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1"/>
      <name val="Times New Roman"/>
      <family val="1"/>
      <charset val="204"/>
    </font>
    <font>
      <vertAlign val="superscript"/>
      <sz val="12"/>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99"/>
        <bgColor indexed="64"/>
      </patternFill>
    </fill>
    <fill>
      <patternFill patternType="lightGray">
        <fgColor indexed="22"/>
      </patternFill>
    </fill>
    <fill>
      <patternFill patternType="solid">
        <fgColor indexed="22"/>
        <bgColor indexed="64"/>
      </patternFill>
    </fill>
    <fill>
      <patternFill patternType="solid">
        <fgColor indexed="27"/>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diagonalUp="1" diagonalDown="1">
      <left style="thin">
        <color indexed="64"/>
      </left>
      <right style="thin">
        <color indexed="64"/>
      </right>
      <top style="thin">
        <color indexed="64"/>
      </top>
      <bottom style="medium">
        <color indexed="64"/>
      </bottom>
      <diagonal style="thin">
        <color indexed="64"/>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double">
        <color indexed="64"/>
      </bottom>
      <diagonal/>
    </border>
    <border>
      <left style="medium">
        <color indexed="64"/>
      </left>
      <right style="thin">
        <color indexed="64"/>
      </right>
      <top/>
      <bottom style="dotted">
        <color indexed="64"/>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right/>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double">
        <color indexed="64"/>
      </right>
      <top style="thin">
        <color indexed="64"/>
      </top>
      <bottom style="thin">
        <color indexed="64"/>
      </bottom>
      <diagonal/>
    </border>
    <border>
      <left style="hair">
        <color indexed="64"/>
      </left>
      <right/>
      <top style="hair">
        <color indexed="64"/>
      </top>
      <bottom style="hair">
        <color indexed="9"/>
      </bottom>
      <diagonal/>
    </border>
    <border>
      <left style="medium">
        <color indexed="64"/>
      </left>
      <right style="thin">
        <color indexed="64"/>
      </right>
      <top style="medium">
        <color indexed="64"/>
      </top>
      <bottom/>
      <diagonal/>
    </border>
    <border>
      <left/>
      <right style="thin">
        <color indexed="64"/>
      </right>
      <top/>
      <bottom/>
      <diagonal/>
    </border>
  </borders>
  <cellStyleXfs count="344">
    <xf numFmtId="0" fontId="0" fillId="0" borderId="0"/>
    <xf numFmtId="0" fontId="2" fillId="0" borderId="0"/>
    <xf numFmtId="0" fontId="9" fillId="0" borderId="0"/>
    <xf numFmtId="0" fontId="12"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1" applyNumberFormat="0" applyAlignment="0" applyProtection="0"/>
    <xf numFmtId="0" fontId="18" fillId="20" borderId="12" applyNumberFormat="0" applyAlignment="0" applyProtection="0"/>
    <xf numFmtId="0" fontId="19" fillId="20" borderId="11" applyNumberFormat="0" applyAlignment="0" applyProtection="0"/>
    <xf numFmtId="0" fontId="20" fillId="0" borderId="13" applyNumberFormat="0" applyFill="0" applyAlignment="0" applyProtection="0"/>
    <xf numFmtId="0" fontId="21" fillId="0" borderId="14" applyNumberFormat="0" applyFill="0" applyAlignment="0" applyProtection="0"/>
    <xf numFmtId="0" fontId="22" fillId="0" borderId="15" applyNumberFormat="0" applyFill="0" applyAlignment="0" applyProtection="0"/>
    <xf numFmtId="0" fontId="22" fillId="0" borderId="0" applyNumberFormat="0" applyFill="0" applyBorder="0" applyAlignment="0" applyProtection="0"/>
    <xf numFmtId="0" fontId="23" fillId="0" borderId="16" applyNumberFormat="0" applyFill="0" applyAlignment="0" applyProtection="0"/>
    <xf numFmtId="0" fontId="24" fillId="21" borderId="1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27" fillId="0" borderId="0"/>
    <xf numFmtId="0" fontId="9" fillId="0" borderId="0"/>
    <xf numFmtId="0" fontId="27" fillId="0" borderId="0"/>
    <xf numFmtId="0" fontId="28" fillId="0" borderId="0"/>
    <xf numFmtId="0" fontId="9" fillId="0" borderId="0"/>
    <xf numFmtId="0" fontId="28"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9" fillId="3" borderId="0" applyNumberFormat="0" applyBorder="0" applyAlignment="0" applyProtection="0"/>
    <xf numFmtId="0" fontId="30" fillId="0" borderId="0" applyNumberFormat="0" applyFill="0" applyBorder="0" applyAlignment="0" applyProtection="0"/>
    <xf numFmtId="0" fontId="14" fillId="23" borderId="18" applyNumberFormat="0" applyFont="0" applyAlignment="0" applyProtection="0"/>
    <xf numFmtId="0" fontId="31" fillId="0" borderId="19" applyNumberFormat="0" applyFill="0" applyAlignment="0" applyProtection="0"/>
    <xf numFmtId="0" fontId="32"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xf numFmtId="0" fontId="37" fillId="0" borderId="0"/>
    <xf numFmtId="0" fontId="9" fillId="0" borderId="0"/>
    <xf numFmtId="9" fontId="27" fillId="0" borderId="0" applyFont="0" applyFill="0" applyBorder="0" applyAlignment="0" applyProtection="0"/>
    <xf numFmtId="9" fontId="9" fillId="0" borderId="0" applyFont="0" applyFill="0" applyBorder="0" applyAlignment="0" applyProtection="0"/>
    <xf numFmtId="0" fontId="44" fillId="0" borderId="0"/>
    <xf numFmtId="43" fontId="1" fillId="0" borderId="0" applyFont="0" applyFill="0" applyBorder="0" applyAlignment="0" applyProtection="0"/>
    <xf numFmtId="0" fontId="9" fillId="0" borderId="0"/>
    <xf numFmtId="175" fontId="27" fillId="0" borderId="0" applyFont="0" applyFill="0" applyBorder="0" applyAlignment="0" applyProtection="0"/>
    <xf numFmtId="0" fontId="44" fillId="0" borderId="0"/>
    <xf numFmtId="0" fontId="27" fillId="0" borderId="0"/>
    <xf numFmtId="0" fontId="27" fillId="0" borderId="0"/>
    <xf numFmtId="0" fontId="27" fillId="0" borderId="0"/>
    <xf numFmtId="0" fontId="27" fillId="0" borderId="0"/>
    <xf numFmtId="0" fontId="62" fillId="0" borderId="0"/>
    <xf numFmtId="0" fontId="62" fillId="0" borderId="0"/>
    <xf numFmtId="0" fontId="62" fillId="0" borderId="0"/>
    <xf numFmtId="0" fontId="27" fillId="0" borderId="0"/>
    <xf numFmtId="0" fontId="63" fillId="0" borderId="0"/>
    <xf numFmtId="0" fontId="27" fillId="0" borderId="0"/>
    <xf numFmtId="0" fontId="27" fillId="0" borderId="0"/>
    <xf numFmtId="0" fontId="44" fillId="0" borderId="0"/>
    <xf numFmtId="0" fontId="63" fillId="0" borderId="0"/>
    <xf numFmtId="0" fontId="44" fillId="0" borderId="0"/>
    <xf numFmtId="0" fontId="63" fillId="0" borderId="0"/>
    <xf numFmtId="0" fontId="63" fillId="0" borderId="0"/>
    <xf numFmtId="0" fontId="63" fillId="0" borderId="0"/>
    <xf numFmtId="0" fontId="63" fillId="0" borderId="0"/>
    <xf numFmtId="0" fontId="63" fillId="0" borderId="0"/>
    <xf numFmtId="0" fontId="16" fillId="0" borderId="0"/>
    <xf numFmtId="0" fontId="63" fillId="0" borderId="0"/>
    <xf numFmtId="0" fontId="63" fillId="0" borderId="0"/>
    <xf numFmtId="0" fontId="63" fillId="0" borderId="0"/>
    <xf numFmtId="0" fontId="63" fillId="0" borderId="0"/>
    <xf numFmtId="0" fontId="44" fillId="0" borderId="0"/>
    <xf numFmtId="0" fontId="44" fillId="0" borderId="0"/>
    <xf numFmtId="0" fontId="63" fillId="0" borderId="0"/>
    <xf numFmtId="0" fontId="63" fillId="0" borderId="0"/>
    <xf numFmtId="0" fontId="63" fillId="0" borderId="0"/>
    <xf numFmtId="0" fontId="16" fillId="0" borderId="0"/>
    <xf numFmtId="0" fontId="44" fillId="0" borderId="0"/>
    <xf numFmtId="0" fontId="44" fillId="0" borderId="0"/>
    <xf numFmtId="0" fontId="64" fillId="0" borderId="0"/>
    <xf numFmtId="0" fontId="63" fillId="0" borderId="0"/>
    <xf numFmtId="0" fontId="63" fillId="0" borderId="0"/>
    <xf numFmtId="0" fontId="63" fillId="0" borderId="0"/>
    <xf numFmtId="0" fontId="63" fillId="0" borderId="0"/>
    <xf numFmtId="0" fontId="44" fillId="0" borderId="0"/>
    <xf numFmtId="0" fontId="44" fillId="0" borderId="0"/>
    <xf numFmtId="0" fontId="65" fillId="0" borderId="0"/>
    <xf numFmtId="0" fontId="63" fillId="0" borderId="0"/>
    <xf numFmtId="0" fontId="63" fillId="0" borderId="0"/>
    <xf numFmtId="0" fontId="63" fillId="0" borderId="0"/>
    <xf numFmtId="0" fontId="63" fillId="0" borderId="0"/>
    <xf numFmtId="0" fontId="63" fillId="0" borderId="0"/>
    <xf numFmtId="0" fontId="16" fillId="0" borderId="0"/>
    <xf numFmtId="0" fontId="16" fillId="0" borderId="0"/>
    <xf numFmtId="0" fontId="16" fillId="0" borderId="0"/>
    <xf numFmtId="0" fontId="16" fillId="0" borderId="0"/>
    <xf numFmtId="177" fontId="66" fillId="0" borderId="0">
      <protection locked="0"/>
    </xf>
    <xf numFmtId="177" fontId="66" fillId="0" borderId="0">
      <protection locked="0"/>
    </xf>
    <xf numFmtId="177" fontId="66" fillId="0" borderId="0">
      <protection locked="0"/>
    </xf>
    <xf numFmtId="0" fontId="27" fillId="0" borderId="0"/>
    <xf numFmtId="0" fontId="16" fillId="0" borderId="0"/>
    <xf numFmtId="0" fontId="67" fillId="0" borderId="0"/>
    <xf numFmtId="0" fontId="27" fillId="0" borderId="0"/>
    <xf numFmtId="0" fontId="68" fillId="0" borderId="0">
      <protection locked="0"/>
    </xf>
    <xf numFmtId="0" fontId="68" fillId="0" borderId="0">
      <protection locked="0"/>
    </xf>
    <xf numFmtId="0" fontId="66" fillId="0" borderId="40">
      <protection locked="0"/>
    </xf>
    <xf numFmtId="178" fontId="38" fillId="0" borderId="0">
      <alignment horizontal="center"/>
    </xf>
    <xf numFmtId="0" fontId="69" fillId="26"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179" fontId="70" fillId="0" borderId="0" applyFont="0" applyFill="0" applyBorder="0">
      <alignment horizontal="center"/>
    </xf>
    <xf numFmtId="0" fontId="71" fillId="0" borderId="0">
      <alignment horizontal="right"/>
    </xf>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29" fillId="3" borderId="0" applyNumberFormat="0" applyBorder="0" applyAlignment="0" applyProtection="0"/>
    <xf numFmtId="0" fontId="19" fillId="20" borderId="11" applyNumberFormat="0" applyAlignment="0" applyProtection="0"/>
    <xf numFmtId="0" fontId="64" fillId="0" borderId="0" applyFill="0" applyBorder="0" applyProtection="0">
      <alignment horizontal="center"/>
      <protection locked="0"/>
    </xf>
    <xf numFmtId="0" fontId="24" fillId="21" borderId="17" applyNumberFormat="0" applyAlignment="0" applyProtection="0"/>
    <xf numFmtId="180" fontId="27" fillId="0" borderId="41" applyFont="0" applyFill="0" applyBorder="0" applyProtection="0">
      <alignment horizontal="center"/>
      <protection locked="0"/>
    </xf>
    <xf numFmtId="181" fontId="27" fillId="0" borderId="0" applyFont="0" applyFill="0" applyBorder="0" applyAlignment="0" applyProtection="0"/>
    <xf numFmtId="182" fontId="27" fillId="0" borderId="0" applyFont="0" applyFill="0" applyBorder="0" applyAlignment="0" applyProtection="0"/>
    <xf numFmtId="183" fontId="27" fillId="0" borderId="0" applyFont="0" applyFill="0" applyBorder="0" applyAlignment="0" applyProtection="0"/>
    <xf numFmtId="184" fontId="27" fillId="0" borderId="0" applyFont="0" applyFill="0" applyBorder="0" applyAlignment="0" applyProtection="0"/>
    <xf numFmtId="185" fontId="27" fillId="0" borderId="0" applyFont="0" applyFill="0" applyBorder="0" applyAlignment="0" applyProtection="0"/>
    <xf numFmtId="0" fontId="72" fillId="0" borderId="0" applyFill="0" applyBorder="0" applyAlignment="0" applyProtection="0">
      <protection locked="0"/>
    </xf>
    <xf numFmtId="186" fontId="73" fillId="0" borderId="0" applyFill="0" applyBorder="0" applyProtection="0"/>
    <xf numFmtId="186" fontId="73" fillId="0" borderId="42" applyFill="0" applyProtection="0"/>
    <xf numFmtId="186" fontId="73" fillId="0" borderId="40" applyFill="0" applyProtection="0"/>
    <xf numFmtId="187" fontId="69" fillId="0" borderId="0" applyFont="0" applyFill="0" applyBorder="0" applyAlignment="0" applyProtection="0"/>
    <xf numFmtId="188" fontId="27" fillId="0" borderId="0" applyFont="0" applyFill="0" applyBorder="0" applyAlignment="0" applyProtection="0"/>
    <xf numFmtId="189" fontId="27" fillId="0" borderId="0" applyFont="0" applyFill="0" applyBorder="0" applyAlignment="0" applyProtection="0"/>
    <xf numFmtId="186" fontId="27" fillId="0" borderId="0" applyFont="0" applyFill="0" applyBorder="0" applyAlignment="0" applyProtection="0"/>
    <xf numFmtId="37" fontId="62" fillId="0" borderId="43" applyFont="0" applyFill="0" applyBorder="0"/>
    <xf numFmtId="37" fontId="74" fillId="0" borderId="43" applyFont="0" applyFill="0" applyBorder="0">
      <protection locked="0"/>
    </xf>
    <xf numFmtId="37" fontId="75" fillId="27" borderId="1" applyFill="0" applyBorder="0" applyProtection="0"/>
    <xf numFmtId="37" fontId="74" fillId="0" borderId="43" applyFill="0" applyBorder="0">
      <protection locked="0"/>
    </xf>
    <xf numFmtId="190" fontId="27" fillId="0" borderId="0" applyFont="0" applyFill="0" applyBorder="0" applyAlignment="0" applyProtection="0"/>
    <xf numFmtId="191" fontId="76" fillId="0" borderId="0" applyFont="0" applyFill="0" applyBorder="0" applyAlignment="0" applyProtection="0"/>
    <xf numFmtId="15" fontId="77" fillId="0" borderId="22" applyFont="0" applyFill="0" applyBorder="0" applyAlignment="0">
      <alignment horizontal="centerContinuous"/>
    </xf>
    <xf numFmtId="192" fontId="77" fillId="0" borderId="22" applyFont="0" applyFill="0" applyBorder="0" applyAlignment="0">
      <alignment horizontal="centerContinuous"/>
    </xf>
    <xf numFmtId="189" fontId="73" fillId="0" borderId="0" applyFill="0" applyBorder="0" applyProtection="0"/>
    <xf numFmtId="189" fontId="73" fillId="0" borderId="42" applyFill="0" applyProtection="0"/>
    <xf numFmtId="189" fontId="73" fillId="0" borderId="40" applyFill="0" applyProtection="0"/>
    <xf numFmtId="0" fontId="78" fillId="0" borderId="0" applyNumberFormat="0" applyFill="0" applyBorder="0" applyAlignment="0" applyProtection="0"/>
    <xf numFmtId="193" fontId="44" fillId="0" borderId="0" applyFont="0" applyFill="0" applyBorder="0" applyAlignment="0" applyProtection="0"/>
    <xf numFmtId="0" fontId="30"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33" fillId="4" borderId="0" applyNumberFormat="0" applyBorder="0" applyAlignment="0" applyProtection="0"/>
    <xf numFmtId="14" fontId="79" fillId="28" borderId="44">
      <alignment horizontal="center" vertical="center" wrapText="1"/>
    </xf>
    <xf numFmtId="0" fontId="20" fillId="0" borderId="13" applyNumberFormat="0" applyFill="0" applyAlignment="0" applyProtection="0"/>
    <xf numFmtId="0" fontId="21" fillId="0" borderId="14" applyNumberFormat="0" applyFill="0" applyAlignment="0" applyProtection="0"/>
    <xf numFmtId="0" fontId="22" fillId="0" borderId="15" applyNumberFormat="0" applyFill="0" applyAlignment="0" applyProtection="0"/>
    <xf numFmtId="0" fontId="22" fillId="0" borderId="0" applyNumberFormat="0" applyFill="0" applyBorder="0" applyAlignment="0" applyProtection="0"/>
    <xf numFmtId="0" fontId="64" fillId="0" borderId="0" applyFill="0" applyAlignment="0" applyProtection="0">
      <protection locked="0"/>
    </xf>
    <xf numFmtId="0" fontId="64" fillId="0" borderId="20" applyFill="0" applyAlignment="0" applyProtection="0">
      <protection locked="0"/>
    </xf>
    <xf numFmtId="14" fontId="79" fillId="28" borderId="44">
      <alignment horizontal="center" vertical="center" wrapText="1"/>
    </xf>
    <xf numFmtId="0" fontId="17" fillId="7" borderId="11" applyNumberFormat="0" applyAlignment="0" applyProtection="0"/>
    <xf numFmtId="0" fontId="31" fillId="0" borderId="19" applyNumberFormat="0" applyFill="0" applyAlignment="0" applyProtection="0"/>
    <xf numFmtId="194" fontId="80" fillId="0" borderId="1">
      <alignment horizontal="right"/>
      <protection locked="0"/>
    </xf>
    <xf numFmtId="0" fontId="26" fillId="22" borderId="0" applyNumberFormat="0" applyBorder="0" applyAlignment="0" applyProtection="0"/>
    <xf numFmtId="0" fontId="69" fillId="0" borderId="45"/>
    <xf numFmtId="0" fontId="81" fillId="0" borderId="0">
      <alignment horizontal="right"/>
    </xf>
    <xf numFmtId="0" fontId="37" fillId="0" borderId="0"/>
    <xf numFmtId="0" fontId="71" fillId="0" borderId="0"/>
    <xf numFmtId="0" fontId="44" fillId="0" borderId="0"/>
    <xf numFmtId="0" fontId="37" fillId="23" borderId="18" applyNumberFormat="0" applyFont="0" applyAlignment="0" applyProtection="0"/>
    <xf numFmtId="0" fontId="18" fillId="20" borderId="12" applyNumberFormat="0" applyAlignment="0" applyProtection="0"/>
    <xf numFmtId="195" fontId="27" fillId="0" borderId="0" applyFont="0" applyFill="0" applyBorder="0" applyAlignment="0" applyProtection="0"/>
    <xf numFmtId="196" fontId="27" fillId="0" borderId="0" applyFont="0" applyFill="0" applyBorder="0" applyAlignment="0" applyProtection="0"/>
    <xf numFmtId="197" fontId="27" fillId="0" borderId="0" applyFont="0" applyFill="0" applyBorder="0" applyAlignment="0" applyProtection="0"/>
    <xf numFmtId="198" fontId="27" fillId="0" borderId="0" applyFont="0" applyFill="0" applyBorder="0" applyAlignment="0" applyProtection="0"/>
    <xf numFmtId="199" fontId="27" fillId="0" borderId="0" applyFont="0" applyFill="0" applyBorder="0" applyAlignment="0" applyProtection="0"/>
    <xf numFmtId="200" fontId="27" fillId="0" borderId="0" applyFont="0" applyFill="0" applyBorder="0" applyAlignment="0" applyProtection="0"/>
    <xf numFmtId="201" fontId="27" fillId="0" borderId="0" applyFont="0" applyFill="0" applyBorder="0" applyAlignment="0" applyProtection="0"/>
    <xf numFmtId="202" fontId="27" fillId="0" borderId="0" applyFont="0" applyFill="0" applyBorder="0" applyAlignment="0" applyProtection="0"/>
    <xf numFmtId="203" fontId="27" fillId="0" borderId="0" applyFont="0" applyFill="0" applyBorder="0" applyAlignment="0" applyProtection="0"/>
    <xf numFmtId="0" fontId="82" fillId="0" borderId="0" applyNumberFormat="0">
      <alignment horizontal="left"/>
    </xf>
    <xf numFmtId="204" fontId="83" fillId="0" borderId="46" applyBorder="0">
      <alignment horizontal="right"/>
      <protection locked="0"/>
    </xf>
    <xf numFmtId="0" fontId="84" fillId="0" borderId="1">
      <alignment horizontal="left" vertical="top"/>
    </xf>
    <xf numFmtId="0" fontId="71" fillId="0" borderId="0" applyNumberFormat="0" applyFill="0" applyBorder="0" applyAlignment="0" applyProtection="0">
      <alignment horizontal="center"/>
    </xf>
    <xf numFmtId="0" fontId="85" fillId="0" borderId="0" applyFill="0" applyBorder="0" applyProtection="0">
      <alignment horizontal="left" vertical="top"/>
    </xf>
    <xf numFmtId="0" fontId="25" fillId="0" borderId="0" applyNumberFormat="0" applyFill="0" applyBorder="0" applyAlignment="0" applyProtection="0"/>
    <xf numFmtId="0" fontId="23" fillId="0" borderId="16" applyNumberFormat="0" applyFill="0" applyAlignment="0" applyProtection="0"/>
    <xf numFmtId="0" fontId="32" fillId="0" borderId="0" applyNumberFormat="0" applyFill="0" applyBorder="0" applyAlignment="0" applyProtection="0"/>
    <xf numFmtId="205" fontId="27" fillId="0" borderId="0" applyFont="0" applyFill="0" applyBorder="0" applyAlignment="0" applyProtection="0"/>
    <xf numFmtId="206" fontId="27" fillId="0" borderId="0" applyFont="0" applyFill="0" applyBorder="0" applyAlignment="0" applyProtection="0"/>
    <xf numFmtId="207" fontId="27" fillId="0" borderId="0" applyFont="0" applyFill="0" applyBorder="0" applyAlignment="0" applyProtection="0"/>
    <xf numFmtId="208" fontId="27" fillId="0" borderId="0" applyFont="0" applyFill="0" applyBorder="0" applyAlignment="0" applyProtection="0"/>
    <xf numFmtId="209" fontId="27" fillId="0" borderId="0" applyFont="0" applyFill="0" applyBorder="0" applyAlignment="0" applyProtection="0"/>
    <xf numFmtId="210" fontId="27" fillId="0" borderId="0" applyFont="0" applyFill="0" applyBorder="0" applyAlignment="0" applyProtection="0"/>
    <xf numFmtId="211" fontId="27" fillId="0" borderId="0" applyFont="0" applyFill="0" applyBorder="0" applyAlignment="0" applyProtection="0"/>
    <xf numFmtId="212" fontId="27" fillId="0" borderId="0" applyFont="0" applyFill="0" applyBorder="0" applyAlignment="0" applyProtection="0"/>
    <xf numFmtId="213" fontId="77" fillId="0" borderId="22" applyFont="0" applyFill="0" applyBorder="0" applyAlignment="0">
      <alignment horizontal="centerContinuous"/>
    </xf>
    <xf numFmtId="214" fontId="86" fillId="0" borderId="22" applyFont="0" applyFill="0" applyBorder="0" applyAlignment="0">
      <alignment horizontal="centerContinuous"/>
    </xf>
    <xf numFmtId="215" fontId="67" fillId="0" borderId="47">
      <protection locked="0"/>
    </xf>
    <xf numFmtId="0" fontId="87"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8" fillId="0" borderId="0" applyNumberFormat="0" applyFill="0" applyBorder="0" applyAlignment="0" applyProtection="0"/>
    <xf numFmtId="177" fontId="37" fillId="0" borderId="0" applyFont="0" applyFill="0" applyBorder="0" applyAlignment="0" applyProtection="0"/>
    <xf numFmtId="177" fontId="9" fillId="0" borderId="0" applyFont="0" applyFill="0" applyBorder="0" applyAlignment="0" applyProtection="0"/>
    <xf numFmtId="0" fontId="27" fillId="0" borderId="0" applyNumberFormat="0" applyFill="0" applyBorder="0" applyAlignment="0" applyProtection="0"/>
    <xf numFmtId="0" fontId="89" fillId="0" borderId="0" applyBorder="0">
      <alignment horizontal="center" vertical="center" wrapText="1"/>
    </xf>
    <xf numFmtId="0" fontId="90" fillId="0" borderId="48" applyBorder="0">
      <alignment horizontal="center" vertical="center" wrapText="1"/>
    </xf>
    <xf numFmtId="215" fontId="91" fillId="28" borderId="47"/>
    <xf numFmtId="4" fontId="92" fillId="29" borderId="1" applyBorder="0">
      <alignment horizontal="right"/>
    </xf>
    <xf numFmtId="0" fontId="48" fillId="0" borderId="0">
      <alignment horizontal="center" vertical="top" wrapText="1"/>
    </xf>
    <xf numFmtId="0" fontId="93" fillId="0" borderId="0">
      <alignment horizontal="center" vertical="center" wrapText="1"/>
    </xf>
    <xf numFmtId="0" fontId="13" fillId="30" borderId="0" applyFill="0">
      <alignment wrapText="1"/>
    </xf>
    <xf numFmtId="169" fontId="94" fillId="30" borderId="1">
      <alignment wrapText="1"/>
    </xf>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1" fillId="0" borderId="0"/>
    <xf numFmtId="0" fontId="37" fillId="0" borderId="0"/>
    <xf numFmtId="0" fontId="9" fillId="0" borderId="0"/>
    <xf numFmtId="0" fontId="95" fillId="0" borderId="0"/>
    <xf numFmtId="0" fontId="96" fillId="0" borderId="0"/>
    <xf numFmtId="0" fontId="1"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9" fillId="0" borderId="0"/>
    <xf numFmtId="0" fontId="9" fillId="0" borderId="0"/>
    <xf numFmtId="0" fontId="62" fillId="0" borderId="0"/>
    <xf numFmtId="0" fontId="1" fillId="0" borderId="0"/>
    <xf numFmtId="0" fontId="1" fillId="0" borderId="0"/>
    <xf numFmtId="0" fontId="1" fillId="0" borderId="0"/>
    <xf numFmtId="0" fontId="1" fillId="0" borderId="0"/>
    <xf numFmtId="0" fontId="37"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2" fillId="0" borderId="0"/>
    <xf numFmtId="0" fontId="9" fillId="0" borderId="0"/>
    <xf numFmtId="0" fontId="9" fillId="0" borderId="0"/>
    <xf numFmtId="0" fontId="37" fillId="0" borderId="0"/>
    <xf numFmtId="172" fontId="97" fillId="29" borderId="49" applyNumberFormat="0" applyBorder="0" applyAlignment="0">
      <alignment vertical="center"/>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7"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0" fontId="44" fillId="0" borderId="0"/>
    <xf numFmtId="0" fontId="27" fillId="0" borderId="0"/>
    <xf numFmtId="0" fontId="13" fillId="0" borderId="0" applyNumberFormat="0" applyFill="0" applyBorder="0" applyAlignment="0" applyProtection="0"/>
    <xf numFmtId="49" fontId="13" fillId="0" borderId="0">
      <alignment horizontal="center"/>
    </xf>
    <xf numFmtId="216" fontId="98" fillId="0" borderId="0" applyFont="0" applyFill="0" applyBorder="0" applyAlignment="0" applyProtection="0"/>
    <xf numFmtId="3" fontId="99" fillId="0" borderId="6" applyFont="0" applyBorder="0">
      <alignment horizontal="right"/>
      <protection locked="0"/>
    </xf>
    <xf numFmtId="164" fontId="98" fillId="0" borderId="0" applyFont="0" applyFill="0" applyBorder="0" applyAlignment="0" applyProtection="0"/>
    <xf numFmtId="217" fontId="67" fillId="0" borderId="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4" fillId="0" borderId="0" applyFont="0" applyFill="0" applyBorder="0" applyAlignment="0" applyProtection="0"/>
    <xf numFmtId="164" fontId="37" fillId="0" borderId="0" applyFont="0" applyFill="0" applyBorder="0" applyAlignment="0" applyProtection="0"/>
    <xf numFmtId="164" fontId="1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 fontId="92" fillId="30" borderId="0" applyBorder="0">
      <alignment horizontal="right"/>
    </xf>
    <xf numFmtId="4" fontId="92" fillId="31" borderId="27" applyBorder="0">
      <alignment horizontal="right"/>
    </xf>
    <xf numFmtId="4" fontId="92" fillId="30" borderId="1" applyFont="0" applyBorder="0">
      <alignment horizontal="right"/>
    </xf>
    <xf numFmtId="0" fontId="27" fillId="0" borderId="0" applyNumberFormat="0" applyFill="0" applyBorder="0" applyAlignment="0" applyProtection="0"/>
    <xf numFmtId="177" fontId="66" fillId="0" borderId="0">
      <protection locked="0"/>
    </xf>
    <xf numFmtId="0" fontId="62" fillId="0" borderId="0"/>
  </cellStyleXfs>
  <cellXfs count="455">
    <xf numFmtId="0" fontId="0" fillId="0" borderId="0" xfId="0"/>
    <xf numFmtId="0" fontId="5" fillId="0" borderId="0" xfId="1" applyFont="1"/>
    <xf numFmtId="0" fontId="8" fillId="0" borderId="0" xfId="1" applyFont="1" applyBorder="1"/>
    <xf numFmtId="0" fontId="8" fillId="0" borderId="0" xfId="1" applyFont="1"/>
    <xf numFmtId="0" fontId="10" fillId="0" borderId="0" xfId="2" applyFont="1" applyAlignment="1">
      <alignment horizontal="right"/>
    </xf>
    <xf numFmtId="0" fontId="8" fillId="0" borderId="0" xfId="1" applyFont="1" applyFill="1"/>
    <xf numFmtId="0" fontId="11" fillId="0" borderId="0" xfId="1" applyFont="1" applyAlignment="1">
      <alignment horizontal="left" vertical="center"/>
    </xf>
    <xf numFmtId="0" fontId="13" fillId="0" borderId="0" xfId="1" applyFont="1"/>
    <xf numFmtId="0" fontId="9" fillId="0" borderId="1" xfId="2" applyFont="1" applyFill="1" applyBorder="1" applyAlignment="1">
      <alignment vertical="center" wrapText="1"/>
    </xf>
    <xf numFmtId="0" fontId="9" fillId="0" borderId="4" xfId="2" applyFont="1" applyFill="1" applyBorder="1" applyAlignment="1">
      <alignment vertical="center" wrapText="1"/>
    </xf>
    <xf numFmtId="0" fontId="10" fillId="0" borderId="0" xfId="2" applyFont="1" applyAlignment="1">
      <alignment horizontal="right" vertical="center"/>
    </xf>
    <xf numFmtId="0" fontId="9" fillId="0" borderId="0" xfId="62" applyFont="1" applyAlignment="1">
      <alignment horizontal="left"/>
    </xf>
    <xf numFmtId="0" fontId="9" fillId="0" borderId="0" xfId="62" applyFont="1" applyBorder="1" applyAlignment="1">
      <alignment horizontal="left"/>
    </xf>
    <xf numFmtId="0" fontId="9" fillId="0" borderId="0" xfId="62" applyNumberFormat="1" applyFont="1" applyBorder="1" applyAlignment="1">
      <alignment horizontal="left" vertical="center"/>
    </xf>
    <xf numFmtId="0" fontId="9" fillId="0" borderId="0" xfId="62" applyNumberFormat="1" applyFont="1" applyBorder="1" applyAlignment="1">
      <alignment vertical="center"/>
    </xf>
    <xf numFmtId="0" fontId="9" fillId="0" borderId="0" xfId="62" applyNumberFormat="1" applyFont="1" applyBorder="1" applyAlignment="1">
      <alignment horizontal="left"/>
    </xf>
    <xf numFmtId="0" fontId="9" fillId="0" borderId="0" xfId="62" applyNumberFormat="1" applyFont="1" applyBorder="1" applyAlignment="1">
      <alignment vertical="top" wrapText="1"/>
    </xf>
    <xf numFmtId="0" fontId="38" fillId="0" borderId="0" xfId="62" applyFont="1" applyAlignment="1">
      <alignment horizontal="left"/>
    </xf>
    <xf numFmtId="0" fontId="39" fillId="0" borderId="0" xfId="62" applyFont="1" applyAlignment="1">
      <alignment horizontal="left"/>
    </xf>
    <xf numFmtId="0" fontId="9" fillId="0" borderId="0" xfId="62" applyFont="1" applyAlignment="1">
      <alignment horizontal="left" vertical="center"/>
    </xf>
    <xf numFmtId="49" fontId="9" fillId="0" borderId="1" xfId="62" applyNumberFormat="1" applyFont="1" applyBorder="1" applyAlignment="1">
      <alignment horizontal="center" vertical="center"/>
    </xf>
    <xf numFmtId="0" fontId="9" fillId="0" borderId="1" xfId="62" applyFont="1" applyBorder="1" applyAlignment="1">
      <alignment horizontal="center" vertical="center"/>
    </xf>
    <xf numFmtId="0" fontId="9" fillId="0" borderId="1" xfId="62" applyFont="1" applyBorder="1" applyAlignment="1">
      <alignment horizontal="left" vertical="center"/>
    </xf>
    <xf numFmtId="0" fontId="9" fillId="0" borderId="1" xfId="62" applyFont="1" applyBorder="1" applyAlignment="1">
      <alignment horizontal="center" vertical="top"/>
    </xf>
    <xf numFmtId="0" fontId="9" fillId="0" borderId="0" xfId="2" applyFont="1" applyFill="1"/>
    <xf numFmtId="0" fontId="9" fillId="0" borderId="0" xfId="2" applyFont="1" applyFill="1" applyBorder="1"/>
    <xf numFmtId="0" fontId="9" fillId="0" borderId="1" xfId="2" applyFont="1" applyFill="1" applyBorder="1"/>
    <xf numFmtId="0" fontId="9" fillId="0" borderId="1" xfId="2" applyNumberFormat="1" applyFont="1" applyFill="1" applyBorder="1" applyAlignment="1">
      <alignment horizontal="left" vertical="top"/>
    </xf>
    <xf numFmtId="0" fontId="41" fillId="0" borderId="1" xfId="2" applyFont="1" applyFill="1" applyBorder="1" applyAlignment="1">
      <alignment horizontal="center"/>
    </xf>
    <xf numFmtId="0" fontId="9" fillId="0" borderId="1" xfId="2" applyNumberFormat="1" applyFont="1" applyFill="1" applyBorder="1" applyAlignment="1">
      <alignment horizontal="left" vertical="top" wrapText="1"/>
    </xf>
    <xf numFmtId="0" fontId="9" fillId="0" borderId="1" xfId="2" applyNumberFormat="1" applyFont="1" applyFill="1" applyBorder="1" applyAlignment="1">
      <alignment horizontal="center" vertical="top" wrapText="1"/>
    </xf>
    <xf numFmtId="0" fontId="36" fillId="0" borderId="1" xfId="2" applyNumberFormat="1" applyFont="1" applyFill="1" applyBorder="1" applyAlignment="1">
      <alignment horizontal="center" vertical="top" wrapText="1"/>
    </xf>
    <xf numFmtId="0" fontId="36" fillId="0" borderId="1" xfId="62" applyFont="1" applyBorder="1" applyAlignment="1">
      <alignment horizontal="center" vertical="center" wrapText="1"/>
    </xf>
    <xf numFmtId="49" fontId="9" fillId="0" borderId="0" xfId="62" applyNumberFormat="1" applyFont="1" applyBorder="1" applyAlignment="1">
      <alignment horizontal="left" vertical="center" wrapText="1"/>
    </xf>
    <xf numFmtId="0" fontId="9" fillId="0" borderId="0" xfId="62" applyFont="1" applyBorder="1" applyAlignment="1">
      <alignment horizontal="left" vertical="center" wrapText="1"/>
    </xf>
    <xf numFmtId="0" fontId="38" fillId="0" borderId="0" xfId="62" applyFont="1" applyBorder="1" applyAlignment="1">
      <alignment horizontal="left"/>
    </xf>
    <xf numFmtId="0" fontId="36" fillId="0" borderId="1" xfId="62" applyFont="1" applyBorder="1" applyAlignment="1">
      <alignment horizontal="center" vertical="top"/>
    </xf>
    <xf numFmtId="0" fontId="36" fillId="0" borderId="20" xfId="2" applyFont="1" applyFill="1" applyBorder="1" applyAlignment="1">
      <alignment vertical="center" wrapText="1"/>
    </xf>
    <xf numFmtId="0" fontId="36" fillId="0" borderId="21" xfId="2" applyFont="1" applyFill="1" applyBorder="1" applyAlignment="1">
      <alignment vertical="center" wrapText="1"/>
    </xf>
    <xf numFmtId="0" fontId="9" fillId="0" borderId="0" xfId="2" applyFont="1" applyFill="1" applyAlignment="1">
      <alignment vertical="top" wrapText="1"/>
    </xf>
    <xf numFmtId="0" fontId="36" fillId="0" borderId="1" xfId="62" applyFont="1" applyFill="1" applyBorder="1" applyAlignment="1">
      <alignment horizontal="center" vertical="center" wrapText="1"/>
    </xf>
    <xf numFmtId="49" fontId="9" fillId="0" borderId="1" xfId="62" applyNumberFormat="1" applyFont="1" applyBorder="1" applyAlignment="1">
      <alignment horizontal="left" vertical="center" wrapText="1"/>
    </xf>
    <xf numFmtId="0" fontId="36" fillId="0" borderId="0" xfId="0" applyFont="1" applyFill="1" applyAlignment="1">
      <alignment vertical="center"/>
    </xf>
    <xf numFmtId="0" fontId="9" fillId="0" borderId="1" xfId="62" applyNumberFormat="1" applyFont="1" applyBorder="1" applyAlignment="1">
      <alignment horizontal="center" vertical="center" wrapText="1"/>
    </xf>
    <xf numFmtId="0" fontId="13" fillId="0" borderId="0" xfId="1" applyFont="1" applyFill="1"/>
    <xf numFmtId="0" fontId="10" fillId="0" borderId="0" xfId="2" applyFont="1" applyFill="1" applyAlignment="1">
      <alignment horizontal="right"/>
    </xf>
    <xf numFmtId="0" fontId="9" fillId="0" borderId="1" xfId="2" applyNumberFormat="1" applyFont="1" applyFill="1" applyBorder="1" applyAlignment="1">
      <alignment horizontal="center" vertical="center" wrapText="1"/>
    </xf>
    <xf numFmtId="14" fontId="9" fillId="0" borderId="1" xfId="2" applyNumberFormat="1" applyFont="1" applyFill="1" applyBorder="1" applyAlignment="1">
      <alignment horizontal="center" vertical="center" wrapText="1"/>
    </xf>
    <xf numFmtId="14" fontId="9" fillId="0" borderId="1" xfId="2" applyNumberFormat="1" applyFont="1" applyFill="1" applyBorder="1" applyAlignment="1">
      <alignment horizontal="center" vertical="center"/>
    </xf>
    <xf numFmtId="0" fontId="9" fillId="0" borderId="1" xfId="2" applyFont="1" applyFill="1" applyBorder="1" applyAlignment="1">
      <alignment horizontal="center" vertical="center"/>
    </xf>
    <xf numFmtId="0" fontId="36" fillId="0" borderId="2" xfId="62" applyFont="1" applyFill="1" applyBorder="1" applyAlignment="1">
      <alignment horizontal="center" vertical="center" wrapText="1"/>
    </xf>
    <xf numFmtId="0" fontId="9" fillId="0" borderId="1" xfId="62" applyFont="1" applyBorder="1" applyAlignment="1">
      <alignment horizontal="center" vertical="top" wrapText="1"/>
    </xf>
    <xf numFmtId="0" fontId="9" fillId="0" borderId="1" xfId="62" applyFont="1" applyFill="1" applyBorder="1" applyAlignment="1">
      <alignment horizontal="center" vertical="top"/>
    </xf>
    <xf numFmtId="0" fontId="10" fillId="24" borderId="0" xfId="2" applyFont="1" applyFill="1" applyAlignment="1">
      <alignment horizontal="right" vertical="center"/>
    </xf>
    <xf numFmtId="0" fontId="10" fillId="24" borderId="0" xfId="2" applyFont="1" applyFill="1" applyAlignment="1">
      <alignment horizontal="right"/>
    </xf>
    <xf numFmtId="0" fontId="40" fillId="24" borderId="0" xfId="1" applyFont="1" applyFill="1" applyAlignment="1">
      <alignment vertical="center"/>
    </xf>
    <xf numFmtId="0" fontId="46" fillId="24" borderId="0" xfId="1" applyFont="1" applyFill="1" applyAlignment="1">
      <alignment vertical="center"/>
    </xf>
    <xf numFmtId="0" fontId="9" fillId="24" borderId="0" xfId="1" applyFont="1" applyFill="1" applyAlignment="1">
      <alignment vertical="center"/>
    </xf>
    <xf numFmtId="0" fontId="48" fillId="0" borderId="0" xfId="1" applyFont="1" applyAlignment="1">
      <alignment horizontal="left" vertical="center"/>
    </xf>
    <xf numFmtId="0" fontId="48" fillId="0" borderId="0" xfId="1" applyFont="1" applyFill="1" applyAlignment="1">
      <alignment horizontal="left" vertical="center"/>
    </xf>
    <xf numFmtId="0" fontId="40" fillId="0" borderId="0" xfId="1" applyFont="1" applyFill="1" applyAlignment="1">
      <alignment vertical="center"/>
    </xf>
    <xf numFmtId="0" fontId="13" fillId="0" borderId="0" xfId="1" applyFont="1" applyFill="1" applyBorder="1"/>
    <xf numFmtId="0" fontId="43" fillId="0" borderId="0" xfId="1" applyFont="1" applyFill="1"/>
    <xf numFmtId="0" fontId="9" fillId="0" borderId="0" xfId="1" applyFont="1" applyFill="1" applyAlignment="1">
      <alignment vertical="center"/>
    </xf>
    <xf numFmtId="49" fontId="9" fillId="0" borderId="1" xfId="1" applyNumberFormat="1" applyFont="1" applyFill="1" applyBorder="1" applyAlignment="1">
      <alignment horizontal="center" vertical="center"/>
    </xf>
    <xf numFmtId="0" fontId="9" fillId="0" borderId="1" xfId="1" applyFont="1" applyFill="1" applyBorder="1" applyAlignment="1">
      <alignment horizontal="left" vertical="center" wrapText="1"/>
    </xf>
    <xf numFmtId="0" fontId="9" fillId="24" borderId="0" xfId="2" applyFont="1" applyFill="1"/>
    <xf numFmtId="0" fontId="10" fillId="24" borderId="0" xfId="1" applyFont="1" applyFill="1" applyBorder="1" applyAlignment="1">
      <alignment vertical="center"/>
    </xf>
    <xf numFmtId="0" fontId="34" fillId="24" borderId="0" xfId="2" applyFont="1" applyFill="1"/>
    <xf numFmtId="0" fontId="9" fillId="24" borderId="0" xfId="2" applyFont="1" applyFill="1" applyAlignment="1">
      <alignment horizontal="right"/>
    </xf>
    <xf numFmtId="0" fontId="40" fillId="24" borderId="0" xfId="2" applyFont="1" applyFill="1" applyAlignment="1"/>
    <xf numFmtId="0" fontId="40" fillId="24" borderId="0" xfId="2" applyFont="1" applyFill="1" applyAlignment="1">
      <alignment horizontal="center"/>
    </xf>
    <xf numFmtId="2" fontId="42" fillId="24" borderId="0" xfId="2" applyNumberFormat="1" applyFont="1" applyFill="1" applyAlignment="1">
      <alignment horizontal="right" vertical="top" wrapText="1"/>
    </xf>
    <xf numFmtId="0" fontId="34" fillId="24" borderId="0" xfId="2" applyFont="1" applyFill="1" applyAlignment="1">
      <alignment horizontal="right"/>
    </xf>
    <xf numFmtId="0" fontId="35" fillId="24" borderId="28" xfId="2" applyFont="1" applyFill="1" applyBorder="1" applyAlignment="1">
      <alignment horizontal="justify"/>
    </xf>
    <xf numFmtId="0" fontId="34" fillId="24" borderId="28" xfId="2" applyFont="1" applyFill="1" applyBorder="1" applyAlignment="1">
      <alignment horizontal="justify"/>
    </xf>
    <xf numFmtId="0" fontId="34" fillId="24" borderId="29" xfId="2" applyFont="1" applyFill="1" applyBorder="1" applyAlignment="1">
      <alignment horizontal="justify"/>
    </xf>
    <xf numFmtId="0" fontId="35" fillId="24" borderId="28" xfId="2" applyFont="1" applyFill="1" applyBorder="1" applyAlignment="1">
      <alignment vertical="top" wrapText="1"/>
    </xf>
    <xf numFmtId="0" fontId="35" fillId="24" borderId="30" xfId="2" applyFont="1" applyFill="1" applyBorder="1" applyAlignment="1">
      <alignment vertical="top" wrapText="1"/>
    </xf>
    <xf numFmtId="0" fontId="34" fillId="24" borderId="31" xfId="2" applyFont="1" applyFill="1" applyBorder="1" applyAlignment="1">
      <alignment horizontal="justify" vertical="top" wrapText="1"/>
    </xf>
    <xf numFmtId="0" fontId="35" fillId="24" borderId="30" xfId="2" applyFont="1" applyFill="1" applyBorder="1" applyAlignment="1">
      <alignment horizontal="justify" vertical="top" wrapText="1"/>
    </xf>
    <xf numFmtId="4" fontId="34" fillId="24" borderId="28" xfId="2" applyNumberFormat="1" applyFont="1" applyFill="1" applyBorder="1" applyAlignment="1">
      <alignment horizontal="justify" vertical="top" wrapText="1"/>
    </xf>
    <xf numFmtId="0" fontId="34" fillId="24" borderId="28" xfId="2" applyFont="1" applyFill="1" applyBorder="1" applyAlignment="1">
      <alignment horizontal="justify" vertical="top" wrapText="1"/>
    </xf>
    <xf numFmtId="0" fontId="35" fillId="24" borderId="28" xfId="2" applyFont="1" applyFill="1" applyBorder="1" applyAlignment="1">
      <alignment horizontal="justify" vertical="top" wrapText="1"/>
    </xf>
    <xf numFmtId="0" fontId="47" fillId="24" borderId="29" xfId="2" applyFont="1" applyFill="1" applyBorder="1" applyAlignment="1">
      <alignment horizontal="justify" vertical="top" wrapText="1"/>
    </xf>
    <xf numFmtId="4" fontId="34" fillId="24" borderId="33" xfId="2" applyNumberFormat="1" applyFont="1" applyFill="1" applyBorder="1" applyAlignment="1">
      <alignment horizontal="justify" vertical="top" wrapText="1"/>
    </xf>
    <xf numFmtId="0" fontId="35" fillId="24" borderId="29" xfId="2" applyFont="1" applyFill="1" applyBorder="1" applyAlignment="1">
      <alignment vertical="top" wrapText="1"/>
    </xf>
    <xf numFmtId="4" fontId="34" fillId="24" borderId="33" xfId="2" quotePrefix="1" applyNumberFormat="1" applyFont="1" applyFill="1" applyBorder="1" applyAlignment="1">
      <alignment horizontal="justify" vertical="top" wrapText="1"/>
    </xf>
    <xf numFmtId="0" fontId="34" fillId="24" borderId="29" xfId="2" applyFont="1" applyFill="1" applyBorder="1" applyAlignment="1">
      <alignment vertical="top" wrapText="1"/>
    </xf>
    <xf numFmtId="4" fontId="34" fillId="24" borderId="34" xfId="2" applyNumberFormat="1" applyFont="1" applyFill="1" applyBorder="1" applyAlignment="1">
      <alignment horizontal="justify" vertical="top" wrapText="1"/>
    </xf>
    <xf numFmtId="0" fontId="34" fillId="24" borderId="32" xfId="2" applyFont="1" applyFill="1" applyBorder="1" applyAlignment="1">
      <alignment vertical="top" wrapText="1"/>
    </xf>
    <xf numFmtId="0" fontId="34" fillId="24" borderId="30" xfId="2" applyFont="1" applyFill="1" applyBorder="1" applyAlignment="1">
      <alignment vertical="top" wrapText="1"/>
    </xf>
    <xf numFmtId="0" fontId="34" fillId="24" borderId="28" xfId="2" applyFont="1" applyFill="1" applyBorder="1" applyAlignment="1">
      <alignment vertical="top" wrapText="1"/>
    </xf>
    <xf numFmtId="0" fontId="34" fillId="24" borderId="33" xfId="2" applyFont="1" applyFill="1" applyBorder="1" applyAlignment="1">
      <alignment vertical="top" wrapText="1"/>
    </xf>
    <xf numFmtId="0" fontId="35" fillId="24" borderId="29" xfId="2" applyFont="1" applyFill="1" applyBorder="1" applyAlignment="1">
      <alignment horizontal="left" vertical="center" wrapText="1"/>
    </xf>
    <xf numFmtId="0" fontId="34" fillId="24" borderId="34" xfId="2" applyFont="1" applyFill="1" applyBorder="1" applyAlignment="1">
      <alignment horizontal="justify" vertical="top" wrapText="1"/>
    </xf>
    <xf numFmtId="0" fontId="34" fillId="24" borderId="33" xfId="2" applyFont="1" applyFill="1" applyBorder="1" applyAlignment="1">
      <alignment horizontal="justify" vertical="top" wrapText="1"/>
    </xf>
    <xf numFmtId="0" fontId="35" fillId="24" borderId="29" xfId="2" applyFont="1" applyFill="1" applyBorder="1" applyAlignment="1">
      <alignment horizontal="center" vertical="center" wrapText="1"/>
    </xf>
    <xf numFmtId="0" fontId="34" fillId="24" borderId="30" xfId="2" applyFont="1" applyFill="1" applyBorder="1"/>
    <xf numFmtId="1" fontId="35" fillId="24" borderId="0" xfId="2" applyNumberFormat="1" applyFont="1" applyFill="1" applyAlignment="1">
      <alignment horizontal="left" vertical="top"/>
    </xf>
    <xf numFmtId="49" fontId="34" fillId="24" borderId="0" xfId="2" applyNumberFormat="1" applyFont="1" applyFill="1" applyAlignment="1">
      <alignment horizontal="left" vertical="top" wrapText="1"/>
    </xf>
    <xf numFmtId="49" fontId="34" fillId="24" borderId="0" xfId="2" applyNumberFormat="1" applyFont="1" applyFill="1" applyBorder="1" applyAlignment="1">
      <alignment horizontal="left" vertical="top"/>
    </xf>
    <xf numFmtId="0" fontId="34" fillId="24" borderId="0" xfId="2" applyFont="1" applyFill="1" applyBorder="1" applyAlignment="1">
      <alignment horizontal="center" vertical="center"/>
    </xf>
    <xf numFmtId="0" fontId="49" fillId="24" borderId="0" xfId="1" applyFont="1" applyFill="1" applyAlignment="1">
      <alignment vertical="center" wrapText="1"/>
    </xf>
    <xf numFmtId="14" fontId="34" fillId="24" borderId="28" xfId="2" applyNumberFormat="1" applyFont="1" applyFill="1" applyBorder="1" applyAlignment="1">
      <alignment horizontal="justify"/>
    </xf>
    <xf numFmtId="4" fontId="9" fillId="0" borderId="1" xfId="2" applyNumberFormat="1" applyFont="1" applyFill="1" applyBorder="1" applyAlignment="1">
      <alignment horizontal="center" vertical="center" wrapText="1"/>
    </xf>
    <xf numFmtId="4" fontId="9" fillId="0" borderId="1" xfId="2" applyNumberFormat="1" applyFont="1" applyFill="1" applyBorder="1" applyAlignment="1">
      <alignment horizontal="center" vertical="center"/>
    </xf>
    <xf numFmtId="0" fontId="9" fillId="0" borderId="1" xfId="62" applyFont="1" applyFill="1" applyBorder="1" applyAlignment="1">
      <alignment horizontal="center" vertical="top" wrapText="1"/>
    </xf>
    <xf numFmtId="0" fontId="10" fillId="0" borderId="0" xfId="2" applyFont="1" applyFill="1" applyAlignment="1">
      <alignment horizontal="right" vertical="center"/>
    </xf>
    <xf numFmtId="0" fontId="49" fillId="0" borderId="0" xfId="2" applyFont="1" applyFill="1" applyAlignment="1">
      <alignment vertical="center"/>
    </xf>
    <xf numFmtId="0" fontId="49" fillId="0" borderId="0" xfId="1" applyFont="1" applyFill="1" applyAlignment="1">
      <alignment vertical="center"/>
    </xf>
    <xf numFmtId="0" fontId="10" fillId="0" borderId="0" xfId="1" applyFont="1" applyFill="1" applyBorder="1" applyAlignment="1">
      <alignment vertical="center"/>
    </xf>
    <xf numFmtId="0" fontId="10" fillId="0" borderId="0" xfId="2" applyFont="1" applyFill="1" applyAlignment="1"/>
    <xf numFmtId="0" fontId="51" fillId="0" borderId="0" xfId="1" applyFont="1" applyFill="1" applyAlignment="1">
      <alignment vertical="center"/>
    </xf>
    <xf numFmtId="0" fontId="36" fillId="0" borderId="0" xfId="2" applyFont="1" applyFill="1" applyAlignment="1"/>
    <xf numFmtId="0" fontId="36" fillId="0" borderId="0" xfId="52" applyFont="1" applyFill="1" applyAlignment="1"/>
    <xf numFmtId="0" fontId="9" fillId="0" borderId="1" xfId="2" applyFont="1" applyFill="1" applyBorder="1" applyAlignment="1">
      <alignment horizontal="center" vertical="center" wrapText="1"/>
    </xf>
    <xf numFmtId="0" fontId="36" fillId="0" borderId="1" xfId="2" applyFont="1" applyFill="1" applyBorder="1" applyAlignment="1">
      <alignment horizontal="center" vertical="center" textRotation="90" wrapText="1"/>
    </xf>
    <xf numFmtId="49" fontId="36" fillId="0" borderId="1" xfId="2" applyNumberFormat="1" applyFont="1" applyFill="1" applyBorder="1" applyAlignment="1">
      <alignment horizontal="center" vertical="center" wrapText="1"/>
    </xf>
    <xf numFmtId="0" fontId="36" fillId="0" borderId="1" xfId="2" applyFont="1" applyFill="1" applyBorder="1" applyAlignment="1">
      <alignment horizontal="left" vertical="center" wrapText="1"/>
    </xf>
    <xf numFmtId="4" fontId="36" fillId="0" borderId="1" xfId="2" applyNumberFormat="1" applyFont="1" applyFill="1" applyBorder="1" applyAlignment="1">
      <alignment horizontal="center" vertical="center" wrapText="1"/>
    </xf>
    <xf numFmtId="49" fontId="9" fillId="0" borderId="1" xfId="2" applyNumberFormat="1" applyFont="1" applyFill="1" applyBorder="1" applyAlignment="1">
      <alignment horizontal="center" vertical="center" wrapText="1"/>
    </xf>
    <xf numFmtId="4" fontId="36" fillId="0" borderId="1" xfId="2" applyNumberFormat="1" applyFont="1" applyFill="1" applyBorder="1" applyAlignment="1">
      <alignment horizontal="center" vertical="center"/>
    </xf>
    <xf numFmtId="4" fontId="9" fillId="0" borderId="0" xfId="2" applyNumberFormat="1" applyFont="1" applyFill="1"/>
    <xf numFmtId="43" fontId="9" fillId="0" borderId="0" xfId="67" applyFont="1" applyFill="1"/>
    <xf numFmtId="43" fontId="9" fillId="0" borderId="0" xfId="2" applyNumberFormat="1" applyFont="1" applyFill="1"/>
    <xf numFmtId="0" fontId="9" fillId="0" borderId="0"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9" fillId="0" borderId="0" xfId="2" applyFont="1" applyFill="1" applyBorder="1" applyAlignment="1">
      <alignment wrapText="1"/>
    </xf>
    <xf numFmtId="0" fontId="9" fillId="0" borderId="0" xfId="2" applyFont="1" applyFill="1" applyBorder="1" applyAlignment="1"/>
    <xf numFmtId="49" fontId="9" fillId="0" borderId="1" xfId="62" applyNumberFormat="1" applyFont="1" applyBorder="1" applyAlignment="1">
      <alignment horizontal="center" vertical="center" wrapText="1"/>
    </xf>
    <xf numFmtId="4" fontId="9" fillId="0" borderId="1" xfId="1" applyNumberFormat="1" applyFont="1" applyFill="1" applyBorder="1" applyAlignment="1">
      <alignment horizontal="center" vertical="center" wrapText="1"/>
    </xf>
    <xf numFmtId="10" fontId="52" fillId="0" borderId="0" xfId="0" applyNumberFormat="1" applyFont="1" applyFill="1"/>
    <xf numFmtId="171" fontId="52" fillId="0" borderId="0" xfId="0" applyNumberFormat="1" applyFont="1" applyFill="1" applyAlignment="1"/>
    <xf numFmtId="0" fontId="36" fillId="0" borderId="0" xfId="0" applyFont="1" applyFill="1" applyAlignment="1"/>
    <xf numFmtId="0" fontId="46" fillId="0" borderId="0" xfId="1" applyFont="1" applyFill="1" applyAlignment="1">
      <alignment vertical="center"/>
    </xf>
    <xf numFmtId="0" fontId="9" fillId="0" borderId="1" xfId="1" applyFont="1" applyFill="1" applyBorder="1" applyAlignment="1">
      <alignment vertical="center" wrapText="1"/>
    </xf>
    <xf numFmtId="0" fontId="9" fillId="0" borderId="4"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9" fillId="0" borderId="0" xfId="1" applyFont="1" applyFill="1" applyBorder="1" applyAlignment="1">
      <alignment vertical="center"/>
    </xf>
    <xf numFmtId="0" fontId="43" fillId="0" borderId="0" xfId="1" applyFont="1" applyFill="1" applyBorder="1"/>
    <xf numFmtId="0" fontId="9" fillId="0" borderId="4" xfId="1" applyFont="1" applyFill="1" applyBorder="1" applyAlignment="1">
      <alignment horizontal="left" vertical="center" wrapText="1"/>
    </xf>
    <xf numFmtId="0" fontId="9" fillId="0" borderId="4" xfId="1" applyFont="1" applyFill="1" applyBorder="1" applyAlignment="1">
      <alignment vertical="center" wrapText="1"/>
    </xf>
    <xf numFmtId="0" fontId="50" fillId="0" borderId="0" xfId="1" applyFont="1" applyFill="1" applyBorder="1"/>
    <xf numFmtId="0" fontId="50" fillId="0" borderId="0" xfId="1" applyFont="1" applyFill="1"/>
    <xf numFmtId="0" fontId="9" fillId="0" borderId="0" xfId="2" applyFont="1" applyFill="1" applyAlignment="1">
      <alignment horizontal="right"/>
    </xf>
    <xf numFmtId="0" fontId="36" fillId="0" borderId="1" xfId="2" applyFont="1" applyFill="1" applyBorder="1" applyAlignment="1">
      <alignment vertical="top" wrapText="1"/>
    </xf>
    <xf numFmtId="0" fontId="9" fillId="0" borderId="1" xfId="2" applyFont="1" applyFill="1" applyBorder="1" applyAlignment="1">
      <alignment vertical="top" wrapText="1"/>
    </xf>
    <xf numFmtId="0" fontId="9" fillId="0" borderId="1" xfId="2" applyFont="1" applyFill="1" applyBorder="1" applyAlignment="1">
      <alignment horizontal="justify" vertical="top" wrapText="1"/>
    </xf>
    <xf numFmtId="0" fontId="36" fillId="0" borderId="0" xfId="0" applyFont="1" applyFill="1" applyAlignment="1">
      <alignment horizontal="center" vertical="center"/>
    </xf>
    <xf numFmtId="0" fontId="40" fillId="0" borderId="0" xfId="1" applyFont="1" applyFill="1" applyAlignment="1">
      <alignment horizontal="center" vertical="center"/>
    </xf>
    <xf numFmtId="0" fontId="36" fillId="0" borderId="2" xfId="62" applyFont="1" applyBorder="1" applyAlignment="1">
      <alignment horizontal="center" vertical="center" wrapText="1"/>
    </xf>
    <xf numFmtId="0" fontId="10" fillId="0" borderId="0" xfId="1" applyFont="1" applyFill="1" applyAlignment="1">
      <alignment horizontal="center" vertical="center"/>
    </xf>
    <xf numFmtId="0" fontId="10" fillId="0" borderId="0" xfId="1" applyFont="1" applyFill="1" applyBorder="1" applyAlignment="1">
      <alignment horizontal="center" vertical="center"/>
    </xf>
    <xf numFmtId="0" fontId="36" fillId="0" borderId="0" xfId="2" applyFont="1" applyFill="1" applyAlignment="1">
      <alignment horizontal="center" vertical="top" wrapText="1"/>
    </xf>
    <xf numFmtId="0" fontId="36" fillId="0" borderId="1" xfId="2" applyFont="1" applyFill="1" applyBorder="1" applyAlignment="1">
      <alignment horizontal="center" vertical="center" wrapText="1"/>
    </xf>
    <xf numFmtId="0" fontId="9" fillId="0" borderId="0" xfId="2" applyFont="1" applyFill="1" applyBorder="1" applyAlignment="1">
      <alignment horizontal="left" wrapText="1"/>
    </xf>
    <xf numFmtId="0" fontId="34" fillId="24" borderId="29" xfId="2" applyFont="1" applyFill="1" applyBorder="1" applyAlignment="1">
      <alignment horizontal="left" vertical="top" wrapText="1"/>
    </xf>
    <xf numFmtId="0" fontId="34" fillId="0" borderId="0" xfId="49" applyFont="1"/>
    <xf numFmtId="0" fontId="34" fillId="0" borderId="0" xfId="49" applyFont="1" applyFill="1"/>
    <xf numFmtId="0" fontId="36" fillId="0" borderId="1" xfId="49" applyFont="1" applyFill="1" applyBorder="1" applyAlignment="1">
      <alignment horizontal="center" vertical="center" wrapText="1"/>
    </xf>
    <xf numFmtId="0" fontId="36" fillId="0" borderId="1" xfId="49" applyFont="1" applyFill="1" applyBorder="1" applyAlignment="1">
      <alignment horizontal="center" vertical="center"/>
    </xf>
    <xf numFmtId="0" fontId="54" fillId="0" borderId="1" xfId="49" applyFont="1" applyBorder="1" applyAlignment="1">
      <alignment horizontal="center" vertical="center"/>
    </xf>
    <xf numFmtId="0" fontId="54" fillId="0" borderId="0" xfId="49" applyFont="1"/>
    <xf numFmtId="1" fontId="54" fillId="0" borderId="1" xfId="49" applyNumberFormat="1" applyFont="1" applyBorder="1" applyAlignment="1">
      <alignment horizontal="center" vertical="center"/>
    </xf>
    <xf numFmtId="49" fontId="54" fillId="0" borderId="1" xfId="49" applyNumberFormat="1" applyFont="1" applyBorder="1" applyAlignment="1">
      <alignment horizontal="center" vertical="center"/>
    </xf>
    <xf numFmtId="49" fontId="54" fillId="0" borderId="1" xfId="49" applyNumberFormat="1" applyFont="1" applyBorder="1" applyAlignment="1">
      <alignment horizontal="center" vertical="center" wrapText="1"/>
    </xf>
    <xf numFmtId="4" fontId="54" fillId="0" borderId="1" xfId="49" applyNumberFormat="1" applyFont="1" applyBorder="1" applyAlignment="1">
      <alignment horizontal="center" vertical="center"/>
    </xf>
    <xf numFmtId="167" fontId="54" fillId="0" borderId="1" xfId="49" applyNumberFormat="1" applyFont="1" applyBorder="1" applyAlignment="1">
      <alignment horizontal="center" vertical="center"/>
    </xf>
    <xf numFmtId="14" fontId="54" fillId="0" borderId="1" xfId="49" applyNumberFormat="1" applyFont="1" applyBorder="1" applyAlignment="1">
      <alignment horizontal="center" vertical="center"/>
    </xf>
    <xf numFmtId="0" fontId="40" fillId="0" borderId="0" xfId="1" applyFont="1" applyAlignment="1">
      <alignment vertical="center"/>
    </xf>
    <xf numFmtId="0" fontId="13" fillId="0" borderId="0" xfId="1" applyFont="1" applyBorder="1"/>
    <xf numFmtId="0" fontId="46" fillId="0" borderId="0" xfId="1" applyFont="1" applyAlignment="1">
      <alignment vertical="center"/>
    </xf>
    <xf numFmtId="0" fontId="43" fillId="0" borderId="0" xfId="1" applyFont="1"/>
    <xf numFmtId="0" fontId="9" fillId="0" borderId="0" xfId="1" applyFont="1" applyAlignment="1">
      <alignment vertical="center"/>
    </xf>
    <xf numFmtId="0" fontId="10" fillId="0" borderId="0" xfId="1" applyFont="1" applyAlignment="1">
      <alignment horizontal="center" vertical="center"/>
    </xf>
    <xf numFmtId="0" fontId="49" fillId="0" borderId="0" xfId="1" applyFont="1" applyAlignment="1">
      <alignment vertical="center"/>
    </xf>
    <xf numFmtId="0" fontId="36" fillId="0" borderId="1" xfId="1" applyFont="1" applyBorder="1" applyAlignment="1">
      <alignment horizontal="center" vertical="center" wrapText="1"/>
    </xf>
    <xf numFmtId="0" fontId="35" fillId="0" borderId="1" xfId="2" applyFont="1" applyFill="1" applyBorder="1" applyAlignment="1">
      <alignment horizontal="center" vertical="center" wrapText="1"/>
    </xf>
    <xf numFmtId="0" fontId="10" fillId="0" borderId="0" xfId="1" applyFont="1" applyBorder="1" applyAlignment="1">
      <alignment horizontal="center" vertical="center"/>
    </xf>
    <xf numFmtId="0" fontId="43" fillId="0" borderId="0" xfId="1" applyFont="1" applyBorder="1"/>
    <xf numFmtId="0" fontId="36" fillId="0" borderId="4" xfId="1" applyFont="1" applyBorder="1" applyAlignment="1">
      <alignment horizontal="center" vertical="center" wrapText="1"/>
    </xf>
    <xf numFmtId="0" fontId="9" fillId="0" borderId="1" xfId="1" applyFont="1" applyBorder="1" applyAlignment="1">
      <alignment horizontal="center" vertical="center" wrapText="1"/>
    </xf>
    <xf numFmtId="0" fontId="55" fillId="0" borderId="1" xfId="1" applyFont="1" applyBorder="1" applyAlignment="1">
      <alignment horizontal="center" vertical="center"/>
    </xf>
    <xf numFmtId="0" fontId="55" fillId="0" borderId="4" xfId="1" applyFont="1" applyBorder="1" applyAlignment="1">
      <alignment horizontal="center" vertical="center"/>
    </xf>
    <xf numFmtId="0" fontId="50" fillId="0" borderId="1" xfId="1" applyFont="1" applyBorder="1"/>
    <xf numFmtId="0" fontId="50" fillId="0" borderId="0" xfId="1" applyFont="1" applyBorder="1"/>
    <xf numFmtId="0" fontId="50" fillId="0" borderId="0" xfId="1" applyFont="1"/>
    <xf numFmtId="0" fontId="56" fillId="0" borderId="0" xfId="0" applyFont="1"/>
    <xf numFmtId="0" fontId="34" fillId="0" borderId="0" xfId="49" applyFont="1" applyAlignment="1"/>
    <xf numFmtId="0" fontId="34" fillId="0" borderId="0" xfId="49" applyFont="1" applyFill="1" applyAlignment="1"/>
    <xf numFmtId="0" fontId="35"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6" fillId="0" borderId="1" xfId="0" applyFont="1" applyBorder="1" applyAlignment="1">
      <alignment horizontal="center" vertical="center" wrapText="1"/>
    </xf>
    <xf numFmtId="0" fontId="55" fillId="0" borderId="0" xfId="0" applyFont="1"/>
    <xf numFmtId="0" fontId="36" fillId="0" borderId="1" xfId="1" applyFont="1" applyBorder="1" applyAlignment="1">
      <alignment horizontal="center" vertical="center"/>
    </xf>
    <xf numFmtId="0" fontId="9" fillId="0" borderId="4" xfId="1" applyFont="1" applyBorder="1" applyAlignment="1">
      <alignment horizontal="center" vertical="center" wrapText="1"/>
    </xf>
    <xf numFmtId="0" fontId="56" fillId="0" borderId="1" xfId="0" applyFont="1" applyFill="1" applyBorder="1" applyAlignment="1">
      <alignment wrapText="1"/>
    </xf>
    <xf numFmtId="0" fontId="36" fillId="0" borderId="1" xfId="1" applyFont="1" applyBorder="1" applyAlignment="1">
      <alignment horizontal="center" vertical="center" wrapText="1"/>
    </xf>
    <xf numFmtId="49" fontId="9" fillId="0" borderId="1" xfId="1" applyNumberFormat="1" applyFont="1" applyBorder="1" applyAlignment="1">
      <alignment horizontal="center" vertical="center"/>
    </xf>
    <xf numFmtId="4" fontId="50" fillId="0" borderId="0" xfId="1" applyNumberFormat="1" applyFont="1" applyBorder="1"/>
    <xf numFmtId="43" fontId="13" fillId="0" borderId="0" xfId="67" applyFont="1"/>
    <xf numFmtId="43" fontId="36" fillId="0" borderId="0" xfId="67" applyFont="1" applyFill="1" applyAlignment="1">
      <alignment vertical="center"/>
    </xf>
    <xf numFmtId="43" fontId="40" fillId="0" borderId="0" xfId="67" applyFont="1" applyAlignment="1">
      <alignment vertical="center"/>
    </xf>
    <xf numFmtId="43" fontId="10" fillId="0" borderId="0" xfId="67" applyFont="1" applyFill="1" applyBorder="1" applyAlignment="1">
      <alignment horizontal="center" vertical="center"/>
    </xf>
    <xf numFmtId="43" fontId="46" fillId="0" borderId="0" xfId="67" applyFont="1" applyAlignment="1">
      <alignment vertical="center"/>
    </xf>
    <xf numFmtId="43" fontId="9" fillId="0" borderId="0" xfId="67" applyFont="1" applyAlignment="1">
      <alignment vertical="center"/>
    </xf>
    <xf numFmtId="43" fontId="10" fillId="0" borderId="0" xfId="67" applyFont="1" applyAlignment="1">
      <alignment horizontal="center" vertical="center"/>
    </xf>
    <xf numFmtId="43" fontId="49" fillId="0" borderId="0" xfId="67" applyFont="1" applyAlignment="1">
      <alignment vertical="center"/>
    </xf>
    <xf numFmtId="43" fontId="10" fillId="0" borderId="0" xfId="67" applyFont="1" applyBorder="1" applyAlignment="1">
      <alignment horizontal="center" vertical="center"/>
    </xf>
    <xf numFmtId="43" fontId="50" fillId="0" borderId="0" xfId="67" applyFont="1" applyBorder="1"/>
    <xf numFmtId="43" fontId="50" fillId="0" borderId="0" xfId="67" applyFont="1"/>
    <xf numFmtId="173" fontId="9" fillId="0" borderId="0" xfId="2" applyNumberFormat="1" applyFont="1" applyFill="1"/>
    <xf numFmtId="0" fontId="9" fillId="0" borderId="0" xfId="41" applyFont="1" applyFill="1" applyAlignment="1">
      <alignment vertical="center"/>
    </xf>
    <xf numFmtId="0" fontId="9" fillId="0" borderId="0" xfId="41" applyFont="1" applyFill="1" applyAlignment="1">
      <alignment vertical="center" wrapText="1"/>
    </xf>
    <xf numFmtId="168" fontId="9" fillId="0" borderId="0" xfId="41" applyNumberFormat="1" applyFont="1" applyFill="1" applyAlignment="1">
      <alignment vertical="center"/>
    </xf>
    <xf numFmtId="174" fontId="9" fillId="0" borderId="0" xfId="41" applyNumberFormat="1" applyFont="1" applyFill="1" applyAlignment="1">
      <alignment vertical="center"/>
    </xf>
    <xf numFmtId="0" fontId="101" fillId="0" borderId="0" xfId="41" applyFont="1" applyFill="1" applyAlignment="1">
      <alignment vertical="center"/>
    </xf>
    <xf numFmtId="1" fontId="36" fillId="0" borderId="35" xfId="41" applyNumberFormat="1" applyFont="1" applyFill="1" applyBorder="1" applyAlignment="1">
      <alignment vertical="center"/>
    </xf>
    <xf numFmtId="1" fontId="36" fillId="0" borderId="23" xfId="41" applyNumberFormat="1" applyFont="1" applyFill="1" applyBorder="1" applyAlignment="1">
      <alignment vertical="center"/>
    </xf>
    <xf numFmtId="0" fontId="101" fillId="0" borderId="24" xfId="41" applyFont="1" applyFill="1" applyBorder="1" applyAlignment="1">
      <alignment vertical="center" wrapText="1"/>
    </xf>
    <xf numFmtId="1" fontId="36" fillId="0" borderId="36" xfId="41" applyNumberFormat="1" applyFont="1" applyFill="1" applyBorder="1" applyAlignment="1">
      <alignment vertical="center"/>
    </xf>
    <xf numFmtId="1" fontId="36" fillId="0" borderId="1" xfId="41" applyNumberFormat="1" applyFont="1" applyFill="1" applyBorder="1" applyAlignment="1">
      <alignment vertical="center"/>
    </xf>
    <xf numFmtId="0" fontId="101" fillId="0" borderId="25" xfId="41" applyFont="1" applyFill="1" applyBorder="1" applyAlignment="1">
      <alignment vertical="center" wrapText="1"/>
    </xf>
    <xf numFmtId="170" fontId="36" fillId="0" borderId="36" xfId="41" applyNumberFormat="1" applyFont="1" applyFill="1" applyBorder="1" applyAlignment="1">
      <alignment vertical="center"/>
    </xf>
    <xf numFmtId="170" fontId="36" fillId="0" borderId="1" xfId="41" applyNumberFormat="1" applyFont="1" applyFill="1" applyBorder="1" applyAlignment="1">
      <alignment vertical="center"/>
    </xf>
    <xf numFmtId="168" fontId="36" fillId="0" borderId="1" xfId="41" applyNumberFormat="1" applyFont="1" applyFill="1" applyBorder="1" applyAlignment="1">
      <alignment vertical="center"/>
    </xf>
    <xf numFmtId="169" fontId="9" fillId="0" borderId="1" xfId="41" applyNumberFormat="1" applyFont="1" applyFill="1" applyBorder="1" applyAlignment="1">
      <alignment horizontal="center" vertical="center"/>
    </xf>
    <xf numFmtId="0" fontId="9" fillId="0" borderId="25" xfId="41" applyFont="1" applyFill="1" applyBorder="1" applyAlignment="1">
      <alignment horizontal="left" vertical="center" wrapText="1"/>
    </xf>
    <xf numFmtId="0" fontId="101" fillId="0" borderId="25" xfId="41" applyFont="1" applyFill="1" applyBorder="1" applyAlignment="1">
      <alignment horizontal="left" vertical="center" wrapText="1"/>
    </xf>
    <xf numFmtId="168" fontId="9" fillId="0" borderId="1" xfId="41" applyNumberFormat="1" applyFont="1" applyFill="1" applyBorder="1" applyAlignment="1">
      <alignment vertical="center"/>
    </xf>
    <xf numFmtId="1" fontId="9" fillId="0" borderId="26" xfId="41" applyNumberFormat="1" applyFont="1" applyFill="1" applyBorder="1" applyAlignment="1">
      <alignment horizontal="center" vertical="center"/>
    </xf>
    <xf numFmtId="0" fontId="101" fillId="0" borderId="27" xfId="41" applyFont="1" applyFill="1" applyBorder="1" applyAlignment="1">
      <alignment vertical="center" wrapText="1"/>
    </xf>
    <xf numFmtId="167" fontId="9" fillId="0" borderId="0" xfId="41" applyNumberFormat="1" applyFont="1" applyFill="1" applyBorder="1" applyAlignment="1">
      <alignment horizontal="center" vertical="center"/>
    </xf>
    <xf numFmtId="168" fontId="9" fillId="0" borderId="0" xfId="41" applyNumberFormat="1" applyFont="1" applyFill="1" applyBorder="1" applyAlignment="1">
      <alignment horizontal="center" vertical="center"/>
    </xf>
    <xf numFmtId="0" fontId="9" fillId="0" borderId="0" xfId="41" applyFont="1" applyFill="1" applyBorder="1" applyAlignment="1">
      <alignment vertical="center" wrapText="1"/>
    </xf>
    <xf numFmtId="168" fontId="36" fillId="0" borderId="23" xfId="41" applyNumberFormat="1" applyFont="1" applyFill="1" applyBorder="1" applyAlignment="1">
      <alignment vertical="center"/>
    </xf>
    <xf numFmtId="0" fontId="101" fillId="0" borderId="24" xfId="41" applyFont="1" applyFill="1" applyBorder="1" applyAlignment="1">
      <alignment horizontal="left" vertical="center" wrapText="1"/>
    </xf>
    <xf numFmtId="0" fontId="9" fillId="0" borderId="25" xfId="41" applyFont="1" applyFill="1" applyBorder="1" applyAlignment="1">
      <alignment vertical="center" wrapText="1"/>
    </xf>
    <xf numFmtId="0" fontId="9" fillId="0" borderId="0" xfId="41" applyFont="1" applyFill="1" applyBorder="1" applyAlignment="1">
      <alignment vertical="center"/>
    </xf>
    <xf numFmtId="3" fontId="9" fillId="0" borderId="0" xfId="41" applyNumberFormat="1" applyFont="1" applyFill="1" applyBorder="1" applyAlignment="1">
      <alignment vertical="center"/>
    </xf>
    <xf numFmtId="3" fontId="9" fillId="0" borderId="23" xfId="41" applyNumberFormat="1" applyFont="1" applyFill="1" applyBorder="1" applyAlignment="1">
      <alignment vertical="center"/>
    </xf>
    <xf numFmtId="0" fontId="9" fillId="0" borderId="24" xfId="41" applyFont="1" applyFill="1" applyBorder="1" applyAlignment="1">
      <alignment vertical="center" wrapText="1"/>
    </xf>
    <xf numFmtId="3" fontId="9" fillId="0" borderId="1" xfId="41" applyNumberFormat="1" applyFont="1" applyFill="1" applyBorder="1" applyAlignment="1">
      <alignment vertical="center"/>
    </xf>
    <xf numFmtId="168" fontId="36" fillId="0" borderId="37" xfId="41" applyNumberFormat="1" applyFont="1" applyFill="1" applyBorder="1" applyAlignment="1">
      <alignment vertical="center"/>
    </xf>
    <xf numFmtId="10" fontId="9" fillId="0" borderId="38" xfId="41" applyNumberFormat="1" applyFont="1" applyFill="1" applyBorder="1" applyAlignment="1">
      <alignment vertical="center"/>
    </xf>
    <xf numFmtId="10" fontId="9" fillId="0" borderId="1" xfId="41" applyNumberFormat="1" applyFont="1" applyFill="1" applyBorder="1" applyAlignment="1">
      <alignment vertical="center"/>
    </xf>
    <xf numFmtId="1" fontId="9" fillId="0" borderId="39" xfId="41" applyNumberFormat="1" applyFont="1" applyFill="1" applyBorder="1" applyAlignment="1">
      <alignment horizontal="center" vertical="center"/>
    </xf>
    <xf numFmtId="0" fontId="9" fillId="0" borderId="27" xfId="41" applyFont="1" applyFill="1" applyBorder="1" applyAlignment="1">
      <alignment horizontal="left" vertical="center" wrapText="1"/>
    </xf>
    <xf numFmtId="10" fontId="9" fillId="0" borderId="37" xfId="41" applyNumberFormat="1" applyFont="1" applyFill="1" applyBorder="1" applyAlignment="1">
      <alignment vertical="center"/>
    </xf>
    <xf numFmtId="10" fontId="9" fillId="25" borderId="38" xfId="41" applyNumberFormat="1" applyFont="1" applyFill="1" applyBorder="1" applyAlignment="1">
      <alignment vertical="center"/>
    </xf>
    <xf numFmtId="3" fontId="9" fillId="25" borderId="39" xfId="41" applyNumberFormat="1" applyFont="1" applyFill="1" applyBorder="1" applyAlignment="1">
      <alignment vertical="center"/>
    </xf>
    <xf numFmtId="0" fontId="9" fillId="0" borderId="27" xfId="41" applyFont="1" applyFill="1" applyBorder="1" applyAlignment="1">
      <alignment vertical="center" wrapText="1"/>
    </xf>
    <xf numFmtId="9" fontId="9" fillId="0" borderId="37" xfId="41" applyNumberFormat="1" applyFont="1" applyFill="1" applyBorder="1" applyAlignment="1">
      <alignment horizontal="right" vertical="center"/>
    </xf>
    <xf numFmtId="3" fontId="9" fillId="0" borderId="38" xfId="41" applyNumberFormat="1" applyFont="1" applyFill="1" applyBorder="1" applyAlignment="1">
      <alignment horizontal="right" vertical="center"/>
    </xf>
    <xf numFmtId="3" fontId="9" fillId="0" borderId="39" xfId="41" applyNumberFormat="1" applyFont="1" applyFill="1" applyBorder="1" applyAlignment="1">
      <alignment vertical="center"/>
    </xf>
    <xf numFmtId="3" fontId="9" fillId="0" borderId="38" xfId="41" applyNumberFormat="1" applyFont="1" applyFill="1" applyBorder="1" applyAlignment="1">
      <alignment vertical="center"/>
    </xf>
    <xf numFmtId="0" fontId="9" fillId="0" borderId="1" xfId="41" applyFont="1" applyFill="1" applyBorder="1" applyAlignment="1">
      <alignment horizontal="center" vertical="center"/>
    </xf>
    <xf numFmtId="3" fontId="9" fillId="0" borderId="39" xfId="41" applyNumberFormat="1" applyFont="1" applyFill="1" applyBorder="1" applyAlignment="1">
      <alignment horizontal="right" vertical="center"/>
    </xf>
    <xf numFmtId="3" fontId="9" fillId="0" borderId="37" xfId="66" applyNumberFormat="1" applyFont="1" applyFill="1" applyBorder="1" applyAlignment="1" applyProtection="1">
      <alignment horizontal="right"/>
      <protection locked="0"/>
    </xf>
    <xf numFmtId="0" fontId="9" fillId="0" borderId="1" xfId="41" applyFont="1" applyFill="1" applyBorder="1" applyAlignment="1">
      <alignment horizontal="left" vertical="center"/>
    </xf>
    <xf numFmtId="0" fontId="100" fillId="0" borderId="3" xfId="41" applyFont="1" applyFill="1" applyBorder="1" applyAlignment="1">
      <alignment horizontal="left" vertical="center"/>
    </xf>
    <xf numFmtId="0" fontId="100" fillId="0" borderId="4" xfId="41" applyFont="1" applyFill="1" applyBorder="1" applyAlignment="1">
      <alignment horizontal="left" vertical="center"/>
    </xf>
    <xf numFmtId="1" fontId="9" fillId="0" borderId="38" xfId="64" applyNumberFormat="1" applyFont="1" applyFill="1" applyBorder="1" applyAlignment="1" applyProtection="1">
      <alignment horizontal="right"/>
      <protection locked="0"/>
    </xf>
    <xf numFmtId="0" fontId="100" fillId="0" borderId="7" xfId="41" applyFont="1" applyFill="1" applyBorder="1" applyAlignment="1">
      <alignment horizontal="left" vertical="center"/>
    </xf>
    <xf numFmtId="3" fontId="9" fillId="0" borderId="38" xfId="66" applyNumberFormat="1" applyFont="1" applyFill="1" applyBorder="1" applyAlignment="1" applyProtection="1">
      <alignment horizontal="right"/>
      <protection locked="0"/>
    </xf>
    <xf numFmtId="0" fontId="100" fillId="0" borderId="0" xfId="41" applyFont="1" applyFill="1" applyAlignment="1">
      <alignment vertical="center"/>
    </xf>
    <xf numFmtId="0" fontId="101" fillId="0" borderId="0" xfId="41" applyFont="1" applyFill="1" applyAlignment="1">
      <alignment horizontal="left" vertical="center"/>
    </xf>
    <xf numFmtId="0" fontId="101" fillId="0" borderId="0" xfId="41" applyFont="1" applyFill="1" applyAlignment="1">
      <alignment horizontal="center" vertical="center"/>
    </xf>
    <xf numFmtId="0" fontId="101" fillId="0" borderId="0" xfId="41" applyFont="1" applyFill="1" applyAlignment="1">
      <alignment horizontal="center" vertical="center" wrapText="1"/>
    </xf>
    <xf numFmtId="0" fontId="9" fillId="0" borderId="0" xfId="41" applyFont="1" applyFill="1" applyAlignment="1">
      <alignment horizontal="right" vertical="center"/>
    </xf>
    <xf numFmtId="176" fontId="9" fillId="0" borderId="0" xfId="69" applyNumberFormat="1" applyFont="1" applyFill="1" applyAlignment="1">
      <alignment vertical="center"/>
    </xf>
    <xf numFmtId="0" fontId="101" fillId="0" borderId="0" xfId="41" applyFont="1" applyFill="1" applyAlignment="1">
      <alignment vertical="center" wrapText="1"/>
    </xf>
    <xf numFmtId="176" fontId="9" fillId="0" borderId="0" xfId="41" applyNumberFormat="1" applyFont="1" applyFill="1" applyAlignment="1">
      <alignment vertical="center"/>
    </xf>
    <xf numFmtId="2" fontId="42" fillId="0" borderId="0" xfId="41" applyNumberFormat="1" applyFont="1" applyFill="1" applyAlignment="1">
      <alignment horizontal="right" vertical="center" wrapText="1"/>
    </xf>
    <xf numFmtId="0" fontId="36" fillId="0" borderId="0" xfId="41" applyFont="1" applyFill="1" applyAlignment="1">
      <alignment vertical="center"/>
    </xf>
    <xf numFmtId="0" fontId="102" fillId="0" borderId="0" xfId="41" applyFont="1" applyFill="1" applyAlignment="1">
      <alignment horizontal="center" vertical="center"/>
    </xf>
    <xf numFmtId="0" fontId="102" fillId="0" borderId="0" xfId="41" applyFont="1" applyFill="1" applyAlignment="1">
      <alignment horizontal="right" vertical="center"/>
    </xf>
    <xf numFmtId="0" fontId="102" fillId="0" borderId="0" xfId="41" applyFont="1" applyFill="1" applyAlignment="1">
      <alignment horizontal="left" vertical="center"/>
    </xf>
    <xf numFmtId="0" fontId="103" fillId="0" borderId="0" xfId="2" applyFont="1" applyFill="1"/>
    <xf numFmtId="0" fontId="104" fillId="0" borderId="0" xfId="1" applyFont="1" applyFill="1" applyAlignment="1">
      <alignment vertical="center"/>
    </xf>
    <xf numFmtId="0" fontId="105" fillId="0" borderId="0" xfId="1" applyFont="1" applyFill="1" applyBorder="1" applyAlignment="1">
      <alignment vertical="center"/>
    </xf>
    <xf numFmtId="0" fontId="103" fillId="0" borderId="0" xfId="2" applyFont="1" applyFill="1" applyBorder="1" applyAlignment="1">
      <alignment horizontal="left" vertical="center" wrapText="1"/>
    </xf>
    <xf numFmtId="0" fontId="36" fillId="0" borderId="9" xfId="2" applyFont="1" applyFill="1" applyBorder="1" applyAlignment="1">
      <alignment horizontal="center" vertical="center" wrapText="1"/>
    </xf>
    <xf numFmtId="218" fontId="9" fillId="0" borderId="1" xfId="2" applyNumberFormat="1" applyFont="1" applyFill="1" applyBorder="1" applyAlignment="1">
      <alignment horizontal="center" vertical="center" wrapText="1"/>
    </xf>
    <xf numFmtId="4" fontId="6" fillId="0" borderId="1" xfId="2" applyNumberFormat="1" applyFont="1" applyFill="1" applyBorder="1" applyAlignment="1">
      <alignment horizontal="center" vertical="center" wrapText="1"/>
    </xf>
    <xf numFmtId="4" fontId="106" fillId="0" borderId="1" xfId="2" applyNumberFormat="1" applyFont="1" applyFill="1" applyBorder="1" applyAlignment="1">
      <alignment horizontal="center" vertical="center" wrapText="1"/>
    </xf>
    <xf numFmtId="0" fontId="106" fillId="0" borderId="1" xfId="2" applyFont="1" applyFill="1" applyBorder="1" applyAlignment="1">
      <alignment horizontal="left" vertical="center" wrapText="1"/>
    </xf>
    <xf numFmtId="0" fontId="6" fillId="0" borderId="1" xfId="2" applyFont="1" applyFill="1" applyBorder="1" applyAlignment="1">
      <alignment horizontal="left" vertical="center" wrapText="1"/>
    </xf>
    <xf numFmtId="4" fontId="6" fillId="0" borderId="1" xfId="45" applyNumberFormat="1" applyFont="1" applyFill="1" applyBorder="1" applyAlignment="1">
      <alignment horizontal="center" vertical="center" wrapText="1"/>
    </xf>
    <xf numFmtId="4" fontId="6" fillId="0" borderId="1" xfId="2" applyNumberFormat="1" applyFont="1" applyFill="1" applyBorder="1" applyAlignment="1">
      <alignment horizontal="center" vertical="center"/>
    </xf>
    <xf numFmtId="0" fontId="6" fillId="0" borderId="1" xfId="45" applyFont="1" applyFill="1" applyBorder="1" applyAlignment="1">
      <alignment horizontal="left" vertical="center" wrapText="1"/>
    </xf>
    <xf numFmtId="0" fontId="106" fillId="0" borderId="1" xfId="45" applyFont="1" applyFill="1" applyBorder="1" applyAlignment="1">
      <alignment horizontal="left" vertical="center" wrapText="1"/>
    </xf>
    <xf numFmtId="4" fontId="106" fillId="0" borderId="1" xfId="2" applyNumberFormat="1" applyFont="1" applyFill="1" applyBorder="1" applyAlignment="1">
      <alignment horizontal="center" vertical="center"/>
    </xf>
    <xf numFmtId="0" fontId="6" fillId="0" borderId="2" xfId="45" applyFont="1" applyFill="1" applyBorder="1" applyAlignment="1">
      <alignment horizontal="left" vertical="center" wrapText="1"/>
    </xf>
    <xf numFmtId="3" fontId="36" fillId="0" borderId="1" xfId="2" applyNumberFormat="1" applyFont="1" applyFill="1" applyBorder="1" applyAlignment="1">
      <alignment horizontal="center" vertical="center" wrapText="1"/>
    </xf>
    <xf numFmtId="0" fontId="9" fillId="0" borderId="1" xfId="45" applyFont="1" applyFill="1" applyBorder="1" applyAlignment="1">
      <alignment horizontal="left" vertical="center" wrapText="1"/>
    </xf>
    <xf numFmtId="4" fontId="9" fillId="0" borderId="1" xfId="45" applyNumberFormat="1" applyFont="1" applyFill="1" applyBorder="1" applyAlignment="1">
      <alignment horizontal="center" vertical="center" wrapText="1"/>
    </xf>
    <xf numFmtId="3" fontId="9" fillId="0" borderId="1" xfId="2" applyNumberFormat="1" applyFont="1" applyFill="1" applyBorder="1" applyAlignment="1">
      <alignment horizontal="center" vertical="center" wrapText="1"/>
    </xf>
    <xf numFmtId="0" fontId="9" fillId="0" borderId="1" xfId="2" applyFont="1" applyFill="1" applyBorder="1" applyAlignment="1">
      <alignment horizontal="left" vertical="center" wrapText="1"/>
    </xf>
    <xf numFmtId="0" fontId="36" fillId="0" borderId="1" xfId="2" applyFont="1" applyFill="1" applyBorder="1" applyAlignment="1">
      <alignment horizontal="center" vertical="center" wrapText="1"/>
    </xf>
    <xf numFmtId="0" fontId="36" fillId="0" borderId="22" xfId="2" applyFont="1" applyFill="1" applyBorder="1" applyAlignment="1">
      <alignment horizontal="center" vertical="center" wrapText="1"/>
    </xf>
    <xf numFmtId="0" fontId="50" fillId="0" borderId="0" xfId="1" applyFont="1" applyFill="1" applyBorder="1" applyAlignment="1">
      <alignment horizontal="left" vertical="top" wrapText="1"/>
    </xf>
    <xf numFmtId="49" fontId="9" fillId="0" borderId="4" xfId="1" applyNumberFormat="1" applyFont="1" applyFill="1" applyBorder="1" applyAlignment="1">
      <alignment horizontal="center" vertical="center"/>
    </xf>
    <xf numFmtId="49" fontId="9" fillId="0" borderId="7" xfId="1" applyNumberFormat="1" applyFont="1" applyFill="1" applyBorder="1" applyAlignment="1">
      <alignment horizontal="center" vertical="center"/>
    </xf>
    <xf numFmtId="49" fontId="9" fillId="0" borderId="3" xfId="1" applyNumberFormat="1" applyFont="1" applyFill="1" applyBorder="1" applyAlignment="1">
      <alignment horizontal="center" vertical="center"/>
    </xf>
    <xf numFmtId="0" fontId="36" fillId="0" borderId="0" xfId="0" applyFont="1" applyFill="1" applyAlignment="1">
      <alignment horizontal="center" vertical="center"/>
    </xf>
    <xf numFmtId="0" fontId="9" fillId="0" borderId="0" xfId="1" applyFont="1" applyFill="1" applyAlignment="1">
      <alignment horizontal="center" vertical="center"/>
    </xf>
    <xf numFmtId="0" fontId="49" fillId="0" borderId="0" xfId="1" applyFont="1" applyFill="1" applyAlignment="1">
      <alignment horizontal="center" vertical="center" wrapText="1"/>
    </xf>
    <xf numFmtId="0" fontId="49" fillId="0" borderId="0" xfId="1" applyFont="1" applyFill="1" applyAlignment="1">
      <alignment horizontal="center" vertical="center"/>
    </xf>
    <xf numFmtId="0" fontId="40" fillId="0" borderId="0" xfId="1" applyFont="1" applyFill="1" applyAlignment="1">
      <alignment horizontal="center" vertical="center"/>
    </xf>
    <xf numFmtId="0" fontId="36" fillId="0" borderId="1" xfId="1" applyFont="1" applyBorder="1" applyAlignment="1">
      <alignment horizontal="center" vertical="center" wrapText="1"/>
    </xf>
    <xf numFmtId="0" fontId="40" fillId="0" borderId="0" xfId="1" applyFont="1" applyAlignment="1">
      <alignment horizontal="center" vertical="center"/>
    </xf>
    <xf numFmtId="0" fontId="49" fillId="0" borderId="0" xfId="1" applyFont="1" applyAlignment="1">
      <alignment horizontal="center" vertical="center"/>
    </xf>
    <xf numFmtId="0" fontId="36" fillId="0" borderId="10" xfId="1" applyFont="1" applyBorder="1" applyAlignment="1">
      <alignment horizontal="center" vertical="center" wrapText="1"/>
    </xf>
    <xf numFmtId="0" fontId="36" fillId="0" borderId="2" xfId="1" applyFont="1" applyBorder="1" applyAlignment="1">
      <alignment horizontal="center" vertical="center" wrapText="1"/>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51" fillId="0" borderId="0" xfId="1" applyFont="1" applyAlignment="1">
      <alignment horizontal="center" vertical="center"/>
    </xf>
    <xf numFmtId="0" fontId="10" fillId="0" borderId="0" xfId="1" applyFont="1" applyFill="1" applyBorder="1" applyAlignment="1">
      <alignment horizontal="center" vertical="center"/>
    </xf>
    <xf numFmtId="0" fontId="10" fillId="0" borderId="0" xfId="1" applyFont="1" applyAlignment="1">
      <alignment horizontal="center" vertical="center"/>
    </xf>
    <xf numFmtId="0" fontId="49" fillId="0" borderId="0" xfId="1" applyFont="1" applyAlignment="1">
      <alignment horizontal="center" vertical="center" wrapText="1"/>
    </xf>
    <xf numFmtId="0" fontId="9" fillId="0" borderId="20" xfId="1" applyFont="1" applyBorder="1" applyAlignment="1">
      <alignment vertical="center"/>
    </xf>
    <xf numFmtId="49" fontId="9" fillId="0" borderId="0" xfId="62" applyNumberFormat="1" applyFont="1" applyBorder="1" applyAlignment="1">
      <alignment horizontal="left" vertical="top"/>
    </xf>
    <xf numFmtId="0" fontId="36" fillId="0" borderId="9" xfId="62" applyFont="1" applyFill="1" applyBorder="1" applyAlignment="1">
      <alignment horizontal="center" vertical="center" wrapText="1"/>
    </xf>
    <xf numFmtId="0" fontId="36" fillId="0" borderId="8" xfId="62" applyFont="1" applyFill="1" applyBorder="1" applyAlignment="1">
      <alignment horizontal="center" vertical="center" wrapText="1"/>
    </xf>
    <xf numFmtId="0" fontId="36" fillId="0" borderId="22" xfId="62" applyFont="1" applyFill="1" applyBorder="1" applyAlignment="1">
      <alignment horizontal="center" vertical="center" wrapText="1"/>
    </xf>
    <xf numFmtId="0" fontId="36" fillId="0" borderId="21" xfId="62" applyFont="1" applyFill="1" applyBorder="1" applyAlignment="1">
      <alignment horizontal="center" vertical="center" wrapText="1"/>
    </xf>
    <xf numFmtId="0" fontId="36" fillId="0" borderId="10" xfId="62" applyFont="1" applyFill="1" applyBorder="1" applyAlignment="1">
      <alignment horizontal="center" vertical="center" wrapText="1"/>
    </xf>
    <xf numFmtId="0" fontId="36" fillId="0" borderId="2" xfId="62" applyFont="1" applyFill="1" applyBorder="1" applyAlignment="1">
      <alignment horizontal="center" vertical="center" wrapText="1"/>
    </xf>
    <xf numFmtId="0" fontId="36" fillId="0" borderId="4" xfId="62" applyFont="1" applyBorder="1" applyAlignment="1">
      <alignment horizontal="center" vertical="center" wrapText="1"/>
    </xf>
    <xf numFmtId="0" fontId="36" fillId="0" borderId="3" xfId="62" applyFont="1" applyBorder="1" applyAlignment="1">
      <alignment horizontal="center" vertical="center" wrapText="1"/>
    </xf>
    <xf numFmtId="0" fontId="36" fillId="0" borderId="7" xfId="62" applyFont="1" applyBorder="1" applyAlignment="1">
      <alignment horizontal="center" vertical="center" wrapText="1"/>
    </xf>
    <xf numFmtId="0" fontId="9" fillId="0" borderId="4" xfId="62" applyFont="1" applyBorder="1" applyAlignment="1">
      <alignment horizontal="left" vertical="top"/>
    </xf>
    <xf numFmtId="0" fontId="9" fillId="0" borderId="7" xfId="62" applyFont="1" applyBorder="1" applyAlignment="1">
      <alignment horizontal="left" vertical="top"/>
    </xf>
    <xf numFmtId="0" fontId="9" fillId="0" borderId="3" xfId="62" applyFont="1" applyBorder="1" applyAlignment="1">
      <alignment horizontal="left" vertical="top"/>
    </xf>
    <xf numFmtId="0" fontId="9" fillId="0" borderId="4" xfId="62" applyFont="1" applyFill="1" applyBorder="1" applyAlignment="1">
      <alignment horizontal="left" vertical="top"/>
    </xf>
    <xf numFmtId="0" fontId="9" fillId="0" borderId="7" xfId="62" applyFont="1" applyFill="1" applyBorder="1" applyAlignment="1">
      <alignment horizontal="left" vertical="top"/>
    </xf>
    <xf numFmtId="0" fontId="9" fillId="0" borderId="3" xfId="62" applyFont="1" applyFill="1" applyBorder="1" applyAlignment="1">
      <alignment horizontal="left" vertical="top"/>
    </xf>
    <xf numFmtId="0" fontId="7" fillId="0" borderId="0" xfId="1" applyFont="1" applyAlignment="1">
      <alignment horizontal="center" vertical="center"/>
    </xf>
    <xf numFmtId="0" fontId="9" fillId="0" borderId="20" xfId="62" applyFont="1" applyBorder="1" applyAlignment="1">
      <alignment horizontal="left" vertical="center"/>
    </xf>
    <xf numFmtId="0" fontId="36" fillId="0" borderId="10" xfId="62" applyFont="1" applyBorder="1" applyAlignment="1">
      <alignment horizontal="center" vertical="center"/>
    </xf>
    <xf numFmtId="0" fontId="36" fillId="0" borderId="6" xfId="62" applyFont="1" applyBorder="1" applyAlignment="1">
      <alignment horizontal="center" vertical="center"/>
    </xf>
    <xf numFmtId="0" fontId="36" fillId="0" borderId="2" xfId="62" applyFont="1" applyBorder="1" applyAlignment="1">
      <alignment horizontal="center" vertical="center"/>
    </xf>
    <xf numFmtId="0" fontId="36" fillId="0" borderId="6" xfId="62" applyFont="1" applyFill="1" applyBorder="1" applyAlignment="1">
      <alignment horizontal="center" vertical="center" wrapText="1"/>
    </xf>
    <xf numFmtId="0" fontId="3" fillId="0" borderId="0" xfId="1" applyFont="1" applyAlignment="1">
      <alignment horizontal="center" vertical="center"/>
    </xf>
    <xf numFmtId="0" fontId="4" fillId="0" borderId="0" xfId="1" applyFont="1" applyAlignment="1">
      <alignment horizontal="center" vertical="center"/>
    </xf>
    <xf numFmtId="0" fontId="6" fillId="0" borderId="0" xfId="1" applyFont="1" applyAlignment="1">
      <alignment horizontal="center" vertical="center"/>
    </xf>
    <xf numFmtId="0" fontId="3" fillId="0" borderId="0" xfId="1" applyFont="1" applyFill="1" applyBorder="1" applyAlignment="1">
      <alignment horizontal="center" vertical="center"/>
    </xf>
    <xf numFmtId="0" fontId="45" fillId="0" borderId="0" xfId="1" applyFont="1" applyAlignment="1">
      <alignment horizontal="center" vertical="center"/>
    </xf>
    <xf numFmtId="0" fontId="36" fillId="0" borderId="9" xfId="62" applyFont="1" applyBorder="1" applyAlignment="1">
      <alignment horizontal="center" vertical="center" wrapText="1"/>
    </xf>
    <xf numFmtId="0" fontId="36" fillId="0" borderId="8" xfId="62" applyFont="1" applyBorder="1" applyAlignment="1">
      <alignment horizontal="center" vertical="center" wrapText="1"/>
    </xf>
    <xf numFmtId="0" fontId="36" fillId="0" borderId="22" xfId="62" applyFont="1" applyBorder="1" applyAlignment="1">
      <alignment horizontal="center" vertical="center" wrapText="1"/>
    </xf>
    <xf numFmtId="0" fontId="36" fillId="0" borderId="21" xfId="62" applyFont="1" applyBorder="1" applyAlignment="1">
      <alignment horizontal="center" vertical="center" wrapText="1"/>
    </xf>
    <xf numFmtId="0" fontId="13" fillId="0" borderId="0" xfId="1" applyFont="1" applyAlignment="1">
      <alignment horizontal="center"/>
    </xf>
    <xf numFmtId="0" fontId="36" fillId="0" borderId="10" xfId="62" applyFont="1" applyBorder="1" applyAlignment="1">
      <alignment horizontal="center" vertical="center" wrapText="1"/>
    </xf>
    <xf numFmtId="0" fontId="36" fillId="0" borderId="6" xfId="62" applyFont="1" applyBorder="1" applyAlignment="1">
      <alignment horizontal="center" vertical="center" wrapText="1"/>
    </xf>
    <xf numFmtId="0" fontId="36" fillId="0" borderId="2" xfId="62" applyFont="1" applyBorder="1" applyAlignment="1">
      <alignment horizontal="center" vertical="center" wrapText="1"/>
    </xf>
    <xf numFmtId="0" fontId="51" fillId="0" borderId="0" xfId="1" applyFont="1" applyFill="1" applyAlignment="1">
      <alignment horizontal="center" vertical="center" wrapText="1"/>
    </xf>
    <xf numFmtId="0" fontId="10" fillId="0" borderId="0" xfId="1" applyFont="1" applyFill="1" applyAlignment="1">
      <alignment horizontal="center" vertical="center"/>
    </xf>
    <xf numFmtId="0" fontId="34" fillId="0" borderId="0" xfId="49" applyFont="1" applyFill="1" applyAlignment="1">
      <alignment horizontal="center"/>
    </xf>
    <xf numFmtId="0" fontId="35"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4" fillId="0" borderId="0" xfId="49" applyFont="1" applyAlignment="1">
      <alignment horizontal="center"/>
    </xf>
    <xf numFmtId="0" fontId="40" fillId="0" borderId="0" xfId="1" applyFont="1" applyAlignment="1">
      <alignment horizontal="center" vertical="center" wrapText="1"/>
    </xf>
    <xf numFmtId="0" fontId="10" fillId="0" borderId="10" xfId="1" applyFont="1" applyBorder="1" applyAlignment="1">
      <alignment horizontal="center" vertical="center"/>
    </xf>
    <xf numFmtId="0" fontId="10" fillId="0" borderId="6" xfId="1" applyFont="1" applyBorder="1" applyAlignment="1">
      <alignment horizontal="center" vertical="center"/>
    </xf>
    <xf numFmtId="4" fontId="9" fillId="0" borderId="10" xfId="1" applyNumberFormat="1" applyFont="1" applyBorder="1" applyAlignment="1">
      <alignment horizontal="center" vertical="center"/>
    </xf>
    <xf numFmtId="4" fontId="9" fillId="0" borderId="6" xfId="1" applyNumberFormat="1" applyFont="1" applyBorder="1" applyAlignment="1">
      <alignment horizontal="center" vertical="center"/>
    </xf>
    <xf numFmtId="4" fontId="10" fillId="0" borderId="10" xfId="1" applyNumberFormat="1" applyFont="1" applyBorder="1" applyAlignment="1">
      <alignment horizontal="center" vertical="center"/>
    </xf>
    <xf numFmtId="4" fontId="10" fillId="0" borderId="6" xfId="1" applyNumberFormat="1" applyFont="1" applyBorder="1" applyAlignment="1">
      <alignment horizontal="center" vertical="center"/>
    </xf>
    <xf numFmtId="49" fontId="9" fillId="0" borderId="10" xfId="1" applyNumberFormat="1" applyFont="1" applyBorder="1" applyAlignment="1">
      <alignment horizontal="center" vertical="center"/>
    </xf>
    <xf numFmtId="49" fontId="9" fillId="0" borderId="2" xfId="1" applyNumberFormat="1" applyFont="1" applyBorder="1" applyAlignment="1">
      <alignment horizontal="center" vertical="center"/>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36" fillId="0" borderId="0" xfId="1" applyFont="1" applyFill="1" applyBorder="1" applyAlignment="1">
      <alignment horizontal="center" vertical="center"/>
    </xf>
    <xf numFmtId="0" fontId="46" fillId="0" borderId="0" xfId="1" applyFont="1" applyAlignment="1">
      <alignment horizontal="center" vertical="center"/>
    </xf>
    <xf numFmtId="0" fontId="100" fillId="0" borderId="0" xfId="41" applyFont="1" applyFill="1" applyBorder="1" applyAlignment="1">
      <alignment horizontal="left" vertical="center" wrapText="1"/>
    </xf>
    <xf numFmtId="0" fontId="100" fillId="0" borderId="4" xfId="41" applyFont="1" applyFill="1" applyBorder="1" applyAlignment="1">
      <alignment horizontal="left" vertical="center"/>
    </xf>
    <xf numFmtId="0" fontId="100" fillId="0" borderId="7" xfId="41" applyFont="1" applyFill="1" applyBorder="1" applyAlignment="1">
      <alignment horizontal="left" vertical="center"/>
    </xf>
    <xf numFmtId="0" fontId="100" fillId="0" borderId="3" xfId="41" applyFont="1" applyFill="1" applyBorder="1" applyAlignment="1">
      <alignment horizontal="left" vertical="center"/>
    </xf>
    <xf numFmtId="0" fontId="9" fillId="0" borderId="0" xfId="2" applyFont="1" applyFill="1" applyAlignment="1">
      <alignment horizontal="left" vertical="top" wrapText="1"/>
    </xf>
    <xf numFmtId="0" fontId="36" fillId="0" borderId="1" xfId="2" applyFont="1" applyFill="1" applyBorder="1" applyAlignment="1">
      <alignment horizontal="center" vertical="center" wrapText="1"/>
    </xf>
    <xf numFmtId="0" fontId="36" fillId="0" borderId="1" xfId="2" applyNumberFormat="1" applyFont="1" applyFill="1" applyBorder="1" applyAlignment="1">
      <alignment horizontal="center" vertical="center" wrapText="1"/>
    </xf>
    <xf numFmtId="0" fontId="36" fillId="0" borderId="1" xfId="0" applyFont="1" applyFill="1" applyBorder="1" applyAlignment="1">
      <alignment horizontal="center" vertical="center" wrapText="1"/>
    </xf>
    <xf numFmtId="0" fontId="36" fillId="0" borderId="10" xfId="2" applyNumberFormat="1" applyFont="1" applyFill="1" applyBorder="1" applyAlignment="1">
      <alignment horizontal="center" vertical="center" wrapText="1"/>
    </xf>
    <xf numFmtId="0" fontId="36" fillId="0" borderId="6" xfId="2" applyNumberFormat="1" applyFont="1" applyFill="1" applyBorder="1" applyAlignment="1">
      <alignment horizontal="center" vertical="center" wrapText="1"/>
    </xf>
    <xf numFmtId="0" fontId="36" fillId="0" borderId="2" xfId="2" applyNumberFormat="1" applyFont="1" applyFill="1" applyBorder="1" applyAlignment="1">
      <alignment horizontal="center" vertical="center" wrapText="1"/>
    </xf>
    <xf numFmtId="0" fontId="36" fillId="0" borderId="1" xfId="2" applyFont="1" applyFill="1" applyBorder="1" applyAlignment="1">
      <alignment horizontal="center" vertical="center"/>
    </xf>
    <xf numFmtId="0" fontId="36" fillId="0" borderId="2" xfId="2" applyFont="1" applyFill="1" applyBorder="1" applyAlignment="1">
      <alignment horizontal="center" vertical="center" wrapText="1"/>
    </xf>
    <xf numFmtId="0" fontId="36" fillId="0" borderId="22" xfId="2" applyFont="1" applyFill="1" applyBorder="1" applyAlignment="1">
      <alignment horizontal="center" vertical="center" wrapText="1"/>
    </xf>
    <xf numFmtId="0" fontId="36" fillId="0" borderId="21" xfId="2" applyFont="1" applyFill="1" applyBorder="1" applyAlignment="1">
      <alignment horizontal="center" vertical="center" wrapText="1"/>
    </xf>
    <xf numFmtId="0" fontId="36" fillId="0" borderId="0" xfId="2" applyFont="1" applyFill="1" applyAlignment="1">
      <alignment horizontal="center" vertical="top" wrapText="1"/>
    </xf>
    <xf numFmtId="0" fontId="46" fillId="0" borderId="0" xfId="1" applyFont="1" applyFill="1" applyAlignment="1">
      <alignment horizontal="center" vertical="center"/>
    </xf>
    <xf numFmtId="0" fontId="36" fillId="0" borderId="1" xfId="52" applyFont="1" applyFill="1" applyBorder="1" applyAlignment="1">
      <alignment horizontal="center" vertical="center"/>
    </xf>
    <xf numFmtId="0" fontId="36" fillId="0" borderId="4" xfId="2" applyFont="1" applyFill="1" applyBorder="1" applyAlignment="1">
      <alignment horizontal="center" vertical="center" wrapText="1"/>
    </xf>
    <xf numFmtId="0" fontId="36" fillId="0" borderId="3" xfId="2" applyFont="1" applyFill="1" applyBorder="1" applyAlignment="1">
      <alignment horizontal="center" vertical="center" wrapText="1"/>
    </xf>
    <xf numFmtId="0" fontId="36" fillId="0" borderId="4" xfId="52" applyFont="1" applyFill="1" applyBorder="1" applyAlignment="1">
      <alignment horizontal="center" vertical="center"/>
    </xf>
    <xf numFmtId="0" fontId="36" fillId="0" borderId="7" xfId="52" applyFont="1" applyFill="1" applyBorder="1" applyAlignment="1">
      <alignment horizontal="center" vertical="center"/>
    </xf>
    <xf numFmtId="0" fontId="36" fillId="0" borderId="3" xfId="52" applyFont="1" applyFill="1" applyBorder="1" applyAlignment="1">
      <alignment horizontal="center" vertical="center"/>
    </xf>
    <xf numFmtId="0" fontId="36" fillId="0" borderId="9" xfId="2" applyFont="1" applyFill="1" applyBorder="1" applyAlignment="1">
      <alignment horizontal="center" vertical="center"/>
    </xf>
    <xf numFmtId="0" fontId="36" fillId="0" borderId="8" xfId="2" applyFont="1" applyFill="1" applyBorder="1" applyAlignment="1">
      <alignment horizontal="center" vertical="center"/>
    </xf>
    <xf numFmtId="0" fontId="36" fillId="0" borderId="22" xfId="2" applyFont="1" applyFill="1" applyBorder="1" applyAlignment="1">
      <alignment horizontal="center" vertical="center"/>
    </xf>
    <xf numFmtId="0" fontId="36" fillId="0" borderId="21" xfId="2" applyFont="1" applyFill="1" applyBorder="1" applyAlignment="1">
      <alignment horizontal="center" vertical="center"/>
    </xf>
    <xf numFmtId="0" fontId="9" fillId="0" borderId="0" xfId="2" applyFont="1" applyFill="1" applyAlignment="1">
      <alignment horizontal="center"/>
    </xf>
    <xf numFmtId="0" fontId="36" fillId="0" borderId="0" xfId="2" applyFont="1" applyFill="1" applyAlignment="1">
      <alignment horizontal="center"/>
    </xf>
    <xf numFmtId="0" fontId="36" fillId="0" borderId="1" xfId="52" applyFont="1" applyFill="1" applyBorder="1" applyAlignment="1">
      <alignment horizontal="center" vertical="center" wrapText="1"/>
    </xf>
    <xf numFmtId="0" fontId="9" fillId="0" borderId="0" xfId="2" applyFont="1" applyFill="1" applyBorder="1" applyAlignment="1">
      <alignment horizontal="left"/>
    </xf>
    <xf numFmtId="0" fontId="9" fillId="0" borderId="0" xfId="2" applyFont="1" applyFill="1" applyAlignment="1">
      <alignment horizontal="left" vertical="center" wrapText="1"/>
    </xf>
    <xf numFmtId="0" fontId="9" fillId="0" borderId="0" xfId="2" applyFont="1" applyFill="1" applyBorder="1" applyAlignment="1">
      <alignment horizontal="left" wrapText="1"/>
    </xf>
    <xf numFmtId="0" fontId="9" fillId="0" borderId="0" xfId="2" applyFont="1" applyFill="1" applyAlignment="1">
      <alignment horizontal="left" wrapText="1"/>
    </xf>
    <xf numFmtId="0" fontId="36" fillId="0" borderId="10" xfId="49" applyFont="1" applyFill="1" applyBorder="1" applyAlignment="1">
      <alignment horizontal="center" vertical="center" wrapText="1"/>
    </xf>
    <xf numFmtId="0" fontId="36" fillId="0" borderId="6" xfId="49" applyFont="1" applyFill="1" applyBorder="1" applyAlignment="1">
      <alignment horizontal="center" vertical="center" wrapText="1"/>
    </xf>
    <xf numFmtId="0" fontId="36" fillId="0" borderId="2" xfId="49" applyFont="1" applyFill="1" applyBorder="1" applyAlignment="1">
      <alignment horizontal="center" vertical="center" wrapText="1"/>
    </xf>
    <xf numFmtId="0" fontId="36" fillId="0" borderId="1" xfId="49" applyFont="1" applyFill="1" applyBorder="1" applyAlignment="1">
      <alignment horizontal="center" vertical="center" wrapText="1"/>
    </xf>
    <xf numFmtId="0" fontId="35" fillId="0" borderId="20" xfId="49" applyFont="1" applyFill="1" applyBorder="1" applyAlignment="1">
      <alignment horizontal="center"/>
    </xf>
    <xf numFmtId="0" fontId="36" fillId="0" borderId="9" xfId="49" applyFont="1" applyFill="1" applyBorder="1" applyAlignment="1">
      <alignment horizontal="center" vertical="center" wrapText="1"/>
    </xf>
    <xf numFmtId="0" fontId="36" fillId="0" borderId="5" xfId="49" applyFont="1" applyFill="1" applyBorder="1" applyAlignment="1">
      <alignment horizontal="center" vertical="center" wrapText="1"/>
    </xf>
    <xf numFmtId="0" fontId="36" fillId="0" borderId="22" xfId="49" applyFont="1" applyFill="1" applyBorder="1" applyAlignment="1">
      <alignment horizontal="center" vertical="center" wrapText="1"/>
    </xf>
    <xf numFmtId="0" fontId="36" fillId="0" borderId="4" xfId="49" applyFont="1" applyFill="1" applyBorder="1" applyAlignment="1">
      <alignment horizontal="center" vertical="center" wrapText="1"/>
    </xf>
    <xf numFmtId="0" fontId="36" fillId="0" borderId="7" xfId="49" applyFont="1" applyFill="1" applyBorder="1" applyAlignment="1">
      <alignment horizontal="center" vertical="center" wrapText="1"/>
    </xf>
    <xf numFmtId="0" fontId="36" fillId="0" borderId="3" xfId="49" applyFont="1" applyFill="1" applyBorder="1" applyAlignment="1">
      <alignment horizontal="center" vertical="center" wrapText="1"/>
    </xf>
    <xf numFmtId="0" fontId="36" fillId="0" borderId="10" xfId="49" applyFont="1" applyFill="1" applyBorder="1" applyAlignment="1">
      <alignment horizontal="center" vertical="center"/>
    </xf>
    <xf numFmtId="0" fontId="36" fillId="0" borderId="2" xfId="49" applyFont="1" applyFill="1" applyBorder="1" applyAlignment="1">
      <alignment horizontal="center" vertical="center"/>
    </xf>
    <xf numFmtId="0" fontId="36" fillId="0" borderId="1" xfId="49" applyFont="1" applyFill="1" applyBorder="1" applyAlignment="1">
      <alignment horizontal="center" vertical="center" textRotation="90" wrapText="1"/>
    </xf>
    <xf numFmtId="0" fontId="36" fillId="0" borderId="1" xfId="49" applyFont="1" applyFill="1" applyBorder="1" applyAlignment="1" applyProtection="1">
      <alignment horizontal="center" vertical="center" textRotation="90"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6" fillId="0" borderId="10" xfId="49" applyFont="1" applyFill="1" applyBorder="1" applyAlignment="1">
      <alignment horizontal="center" vertical="center" textRotation="90" wrapText="1"/>
    </xf>
    <xf numFmtId="0" fontId="36" fillId="0" borderId="2" xfId="49" applyFont="1" applyFill="1" applyBorder="1" applyAlignment="1">
      <alignment horizontal="center" vertical="center" textRotation="90" wrapText="1"/>
    </xf>
    <xf numFmtId="0" fontId="36" fillId="0" borderId="10" xfId="45" applyFont="1" applyFill="1" applyBorder="1" applyAlignment="1">
      <alignment horizontal="center" vertical="center" textRotation="90" wrapText="1"/>
    </xf>
    <xf numFmtId="0" fontId="36" fillId="0" borderId="2" xfId="45" applyFont="1" applyFill="1" applyBorder="1" applyAlignment="1">
      <alignment horizontal="center" vertical="center" textRotation="90" wrapText="1"/>
    </xf>
    <xf numFmtId="0" fontId="36" fillId="0" borderId="10" xfId="2" applyFont="1" applyFill="1" applyBorder="1" applyAlignment="1">
      <alignment horizontal="center" vertical="center" textRotation="90" wrapText="1"/>
    </xf>
    <xf numFmtId="0" fontId="36" fillId="0" borderId="2" xfId="2" applyFont="1" applyFill="1" applyBorder="1" applyAlignment="1">
      <alignment horizontal="center" vertical="center" textRotation="90" wrapText="1"/>
    </xf>
    <xf numFmtId="0" fontId="34" fillId="24" borderId="29" xfId="2" applyFont="1" applyFill="1" applyBorder="1" applyAlignment="1">
      <alignment horizontal="left" vertical="top" wrapText="1"/>
    </xf>
    <xf numFmtId="0" fontId="34" fillId="24" borderId="32" xfId="2" applyFont="1" applyFill="1" applyBorder="1" applyAlignment="1">
      <alignment horizontal="left" vertical="top" wrapText="1"/>
    </xf>
    <xf numFmtId="0" fontId="34" fillId="24" borderId="30" xfId="2" applyFont="1" applyFill="1" applyBorder="1" applyAlignment="1">
      <alignment horizontal="left" vertical="top" wrapText="1"/>
    </xf>
    <xf numFmtId="0" fontId="9" fillId="24" borderId="0" xfId="1" applyFont="1" applyFill="1" applyAlignment="1">
      <alignment horizontal="center" vertical="center"/>
    </xf>
    <xf numFmtId="0" fontId="35" fillId="24" borderId="0" xfId="2" applyFont="1" applyFill="1" applyAlignment="1">
      <alignment horizontal="center" wrapText="1"/>
    </xf>
    <xf numFmtId="0" fontId="35" fillId="24" borderId="0" xfId="2" applyFont="1" applyFill="1" applyAlignment="1">
      <alignment horizontal="center"/>
    </xf>
    <xf numFmtId="0" fontId="49" fillId="24" borderId="0" xfId="1" applyFont="1" applyFill="1" applyAlignment="1">
      <alignment horizontal="center" vertical="center" wrapText="1"/>
    </xf>
    <xf numFmtId="0" fontId="40" fillId="24" borderId="0" xfId="2" applyFont="1" applyFill="1" applyAlignment="1">
      <alignment horizontal="center"/>
    </xf>
    <xf numFmtId="0" fontId="40" fillId="24" borderId="0" xfId="1" applyFont="1" applyFill="1" applyAlignment="1">
      <alignment horizontal="center" vertical="center"/>
    </xf>
    <xf numFmtId="0" fontId="49" fillId="24" borderId="0" xfId="1" applyFont="1" applyFill="1" applyAlignment="1">
      <alignment horizontal="center" vertical="center"/>
    </xf>
    <xf numFmtId="0" fontId="9" fillId="0" borderId="6" xfId="2" applyFont="1" applyFill="1" applyBorder="1" applyAlignment="1">
      <alignment horizontal="left" vertical="center" wrapText="1"/>
    </xf>
  </cellXfs>
  <cellStyles count="344">
    <cellStyle name=" 1" xfId="70"/>
    <cellStyle name="%" xfId="71"/>
    <cellStyle name="%_Альбом форм БМ" xfId="72"/>
    <cellStyle name="%_Альбом форм БМ 21 02 Первая часть света" xfId="73"/>
    <cellStyle name="%_Альбом форм БМ 28_04_2011" xfId="74"/>
    <cellStyle name="?" xfId="75"/>
    <cellStyle name="? 2" xfId="76"/>
    <cellStyle name="? 2 2" xfId="77"/>
    <cellStyle name="]_x000d__x000a_Zoomed=1_x000d__x000a_Row=0_x000d__x000a_Column=0_x000d__x000a_Height=0_x000d__x000a_Width=0_x000d__x000a_FontName=FoxFont_x000d__x000a_FontStyle=0_x000d__x000a_FontSize=9_x000d__x000a_PrtFontName=FoxPrin" xfId="78"/>
    <cellStyle name="_!!!!! 07Сокращенный вариант Информационного запроса - РСБУ - 9 месяцев 2007г." xfId="79"/>
    <cellStyle name="_2010Ф_прибыли по фил(Приказ)" xfId="80"/>
    <cellStyle name="_2010Ф_прибыли по фил(Приказ)_Альбом форм БМ 28_04_2011" xfId="81"/>
    <cellStyle name="_4310-TATNO Transformation model _1 полуг 2006" xfId="82"/>
    <cellStyle name="_Copy of ДРСК_1" xfId="83"/>
    <cellStyle name="_PNPR Трансформационная таблица 2007" xfId="84"/>
    <cellStyle name="_RP-2000" xfId="85"/>
    <cellStyle name="_SZNP - Eqiuty Roll" xfId="86"/>
    <cellStyle name="_SZNP - rasshifrovki-002000-333" xfId="87"/>
    <cellStyle name="_SZNP - TRS-092000" xfId="88"/>
    <cellStyle name="_Выборка для Альянса 9 м 2007" xfId="89"/>
    <cellStyle name="_ЕСУ приложения (проект 27_07_09)(v" xfId="90"/>
    <cellStyle name="_Информационный запрос - РСБУ - 2007г.." xfId="91"/>
    <cellStyle name="_Информационный запрос - РСБУ - 9 месяцев 2007г. НК Альянс" xfId="92"/>
    <cellStyle name="_Информационный запрос - РСБУ -Жупар законченный" xfId="93"/>
    <cellStyle name="_ИП 17032006" xfId="94"/>
    <cellStyle name="_ИП 2009-2011_ОДОБР ПРАВ-ВОМ_09.04.09" xfId="95"/>
    <cellStyle name="_ИП 2010-2012 ДИПП_07 05 09" xfId="96"/>
    <cellStyle name="_ИП СО 2006-2010 отпр 22 01 07" xfId="97"/>
    <cellStyle name="_ИП ФСК 10_10_07 куцанкиной" xfId="98"/>
    <cellStyle name="_ИП ФСК на 2008-2012 17 12 071" xfId="99"/>
    <cellStyle name="_Источники финансирования ИП РусГидро 2010-2012" xfId="100"/>
    <cellStyle name="_ИсточникиИП_2010" xfId="101"/>
    <cellStyle name="_Книга1" xfId="102"/>
    <cellStyle name="_Книга1_КБК" xfId="103"/>
    <cellStyle name="_Копия Прил 2(Показатели ИП)" xfId="104"/>
    <cellStyle name="_Прил1-1 (МГИ) (Дубинину) 22 01 07" xfId="105"/>
    <cellStyle name="_Программа СО 7-09 для СД от 29 марта" xfId="106"/>
    <cellStyle name="_Проформы final" xfId="107"/>
    <cellStyle name="_Расшифровка по приоритетам_МРСК 2" xfId="108"/>
    <cellStyle name="_Сб-macro 2020" xfId="109"/>
    <cellStyle name="_Смета о.д. 2010 по фил.28.02.10 утв." xfId="110"/>
    <cellStyle name="_СО 2006-2010  Прил1-1 (Дубинину)" xfId="111"/>
    <cellStyle name="_Сокращенный вариант Информационного запроса - РСБУ - 9 месяцев 2007г. 2 вар-т 03.12.2007" xfId="112"/>
    <cellStyle name="_Сокращенный вариант Информационного запроса - РСБУ - 9 месяцев 2007г.03.12.2007" xfId="113"/>
    <cellStyle name="_Табл П2-5 (вар18-10-2006)" xfId="114"/>
    <cellStyle name="_ф 2ГД - форма отчета ГД по закупкам (по видам закупок)" xfId="115"/>
    <cellStyle name="_Фин расчеты на 2009г" xfId="116"/>
    <cellStyle name="_Фин расчеты на 2009г по БП" xfId="117"/>
    <cellStyle name="_Фин расчеты на 2009г по БП_16.02.09" xfId="118"/>
    <cellStyle name="_Фин-экон. план 2009" xfId="119"/>
    <cellStyle name="”ќђќ‘ћ‚›‰" xfId="120"/>
    <cellStyle name="”љ‘ђћ‚ђќќ›‰" xfId="121"/>
    <cellStyle name="„…ќ…†ќ›‰" xfId="122"/>
    <cellStyle name="=C:\WINNT35\SYSTEM32\COMMAND.COM" xfId="123"/>
    <cellStyle name="=C:\WINNT35\SYSTEM32\COMMAND.COM 2" xfId="124"/>
    <cellStyle name="=C:\WINNT35\SYSTEM32\COMMAND.COM 3" xfId="125"/>
    <cellStyle name="=C:\WINNT35\SYSTEM32\COMMAND.COM 4" xfId="126"/>
    <cellStyle name="‡ђѓћ‹ћ‚ћљ1" xfId="127"/>
    <cellStyle name="‡ђѓћ‹ћ‚ћљ2" xfId="128"/>
    <cellStyle name="’ћѓћ‚›‰" xfId="129"/>
    <cellStyle name="0,00;0;" xfId="130"/>
    <cellStyle name="1Normal" xfId="131"/>
    <cellStyle name="20% - Accent1" xfId="132"/>
    <cellStyle name="20% - Accent2" xfId="133"/>
    <cellStyle name="20% - Accent3" xfId="134"/>
    <cellStyle name="20% - Accent4" xfId="135"/>
    <cellStyle name="20% - Accent5" xfId="136"/>
    <cellStyle name="20% - Accent6" xfId="137"/>
    <cellStyle name="20% - Акцент1 2" xfId="4"/>
    <cellStyle name="20% - Акцент2 2" xfId="5"/>
    <cellStyle name="20% - Акцент3 2" xfId="6"/>
    <cellStyle name="20% - Акцент4 2" xfId="7"/>
    <cellStyle name="20% - Акцент5 2" xfId="8"/>
    <cellStyle name="20% - Акцент6 2" xfId="9"/>
    <cellStyle name="40% - Accent1" xfId="138"/>
    <cellStyle name="40% - Accent2" xfId="139"/>
    <cellStyle name="40% - Accent3" xfId="140"/>
    <cellStyle name="40% - Accent4" xfId="141"/>
    <cellStyle name="40% - Accent5" xfId="142"/>
    <cellStyle name="40% - Accent6" xfId="143"/>
    <cellStyle name="40% - Акцент1 2" xfId="10"/>
    <cellStyle name="40% - Акцент2 2" xfId="11"/>
    <cellStyle name="40% - Акцент3 2" xfId="12"/>
    <cellStyle name="40% - Акцент4 2" xfId="13"/>
    <cellStyle name="40% - Акцент5 2" xfId="14"/>
    <cellStyle name="40% - Акцент6 2" xfId="15"/>
    <cellStyle name="60% - Accent1" xfId="144"/>
    <cellStyle name="60% - Accent2" xfId="145"/>
    <cellStyle name="60% - Accent3" xfId="146"/>
    <cellStyle name="60% - Accent4" xfId="147"/>
    <cellStyle name="60% - Accent5" xfId="148"/>
    <cellStyle name="60% - Accent6" xfId="149"/>
    <cellStyle name="60% - Акцент1 2" xfId="16"/>
    <cellStyle name="60% - Акцент2 2" xfId="17"/>
    <cellStyle name="60% - Акцент3 2" xfId="18"/>
    <cellStyle name="60% - Акцент4 2" xfId="19"/>
    <cellStyle name="60% - Акцент5 2" xfId="20"/>
    <cellStyle name="60% - Акцент6 2" xfId="21"/>
    <cellStyle name="6Code" xfId="150"/>
    <cellStyle name="8pt" xfId="151"/>
    <cellStyle name="Accent1" xfId="152"/>
    <cellStyle name="Accent2" xfId="153"/>
    <cellStyle name="Accent3" xfId="154"/>
    <cellStyle name="Accent4" xfId="155"/>
    <cellStyle name="Accent5" xfId="156"/>
    <cellStyle name="Accent6" xfId="157"/>
    <cellStyle name="Bad" xfId="158"/>
    <cellStyle name="Calculation" xfId="159"/>
    <cellStyle name="Centered Heading" xfId="160"/>
    <cellStyle name="Check Cell" xfId="161"/>
    <cellStyle name="Code" xfId="162"/>
    <cellStyle name="Comma [0]_irl tel sep5" xfId="163"/>
    <cellStyle name="Comma 0.0" xfId="164"/>
    <cellStyle name="Comma 0.00" xfId="165"/>
    <cellStyle name="Comma 0.000" xfId="166"/>
    <cellStyle name="Comma_irl tel sep5" xfId="167"/>
    <cellStyle name="Company Name" xfId="168"/>
    <cellStyle name="Credit" xfId="169"/>
    <cellStyle name="Credit subtotal" xfId="170"/>
    <cellStyle name="Credit Total" xfId="171"/>
    <cellStyle name="Currency [0]" xfId="172"/>
    <cellStyle name="Currency 0.0" xfId="173"/>
    <cellStyle name="Currency 0.00" xfId="174"/>
    <cellStyle name="Currency 0.000" xfId="175"/>
    <cellStyle name="Currency EN" xfId="176"/>
    <cellStyle name="Currency RU" xfId="177"/>
    <cellStyle name="Currency RU calc" xfId="178"/>
    <cellStyle name="Currency RU_CP-P (2)" xfId="179"/>
    <cellStyle name="Currency_irl tel sep5" xfId="180"/>
    <cellStyle name="Date" xfId="181"/>
    <cellStyle name="Date EN" xfId="182"/>
    <cellStyle name="Date RU" xfId="183"/>
    <cellStyle name="Debit" xfId="184"/>
    <cellStyle name="Debit subtotal" xfId="185"/>
    <cellStyle name="Debit Total" xfId="186"/>
    <cellStyle name="E&amp;Y House" xfId="187"/>
    <cellStyle name="Euro" xfId="188"/>
    <cellStyle name="Explanatory Text" xfId="189"/>
    <cellStyle name="F2" xfId="190"/>
    <cellStyle name="F3" xfId="191"/>
    <cellStyle name="F4" xfId="192"/>
    <cellStyle name="F5" xfId="193"/>
    <cellStyle name="F6" xfId="194"/>
    <cellStyle name="F7" xfId="195"/>
    <cellStyle name="F8" xfId="196"/>
    <cellStyle name="Good" xfId="197"/>
    <cellStyle name="Heading" xfId="198"/>
    <cellStyle name="Heading 1" xfId="199"/>
    <cellStyle name="Heading 2" xfId="200"/>
    <cellStyle name="Heading 3" xfId="201"/>
    <cellStyle name="Heading 4" xfId="202"/>
    <cellStyle name="Heading No Underline" xfId="203"/>
    <cellStyle name="Heading With Underline" xfId="204"/>
    <cellStyle name="Heading_Worksheet in (C) 6110-ALOIL Account payable testing @30 09 2006" xfId="205"/>
    <cellStyle name="Input" xfId="206"/>
    <cellStyle name="Linked Cell" xfId="207"/>
    <cellStyle name="mnb" xfId="208"/>
    <cellStyle name="Neutral" xfId="209"/>
    <cellStyle name="Norma11l" xfId="210"/>
    <cellStyle name="Normal 2" xfId="22"/>
    <cellStyle name="Normal." xfId="211"/>
    <cellStyle name="Normal_~7592094" xfId="212"/>
    <cellStyle name="Normal1" xfId="213"/>
    <cellStyle name="normбlnм_laroux" xfId="214"/>
    <cellStyle name="Note" xfId="215"/>
    <cellStyle name="Output" xfId="216"/>
    <cellStyle name="Percent %" xfId="217"/>
    <cellStyle name="Percent % Long Underline" xfId="218"/>
    <cellStyle name="Percent (0)" xfId="219"/>
    <cellStyle name="Percent 0.0%" xfId="220"/>
    <cellStyle name="Percent 0.0% Long Underline" xfId="221"/>
    <cellStyle name="Percent 0.00%" xfId="222"/>
    <cellStyle name="Percent 0.00% Long Underline" xfId="223"/>
    <cellStyle name="Percent 0.000%" xfId="224"/>
    <cellStyle name="Percent 0.000% Long Underline" xfId="225"/>
    <cellStyle name="Price_Body" xfId="226"/>
    <cellStyle name="prochrek" xfId="227"/>
    <cellStyle name="S27" xfId="228"/>
    <cellStyle name="small" xfId="229"/>
    <cellStyle name="Tickmark" xfId="230"/>
    <cellStyle name="Title" xfId="231"/>
    <cellStyle name="Total" xfId="232"/>
    <cellStyle name="Warning Text" xfId="233"/>
    <cellStyle name="XComma" xfId="234"/>
    <cellStyle name="XComma 0.0" xfId="235"/>
    <cellStyle name="XComma 0.00" xfId="236"/>
    <cellStyle name="XComma 0.000" xfId="237"/>
    <cellStyle name="XCurrency" xfId="238"/>
    <cellStyle name="XCurrency 0.0" xfId="239"/>
    <cellStyle name="XCurrency 0.00" xfId="240"/>
    <cellStyle name="XCurrency 0.000" xfId="241"/>
    <cellStyle name="Year EN" xfId="242"/>
    <cellStyle name="Year RU" xfId="243"/>
    <cellStyle name="Акцент1 2" xfId="23"/>
    <cellStyle name="Акцент2 2" xfId="24"/>
    <cellStyle name="Акцент3 2" xfId="25"/>
    <cellStyle name="Акцент4 2" xfId="26"/>
    <cellStyle name="Акцент5 2" xfId="27"/>
    <cellStyle name="Акцент6 2" xfId="28"/>
    <cellStyle name="Беззащитный" xfId="244"/>
    <cellStyle name="Ввод  2" xfId="29"/>
    <cellStyle name="Вывод 2" xfId="30"/>
    <cellStyle name="Вычисление 2" xfId="31"/>
    <cellStyle name="Гиперссылка 2" xfId="245"/>
    <cellStyle name="Гиперссылка 2 2" xfId="246"/>
    <cellStyle name="Гиперссылка 2 3" xfId="247"/>
    <cellStyle name="Денежный 2" xfId="248"/>
    <cellStyle name="Денежный 5" xfId="249"/>
    <cellStyle name="-ЁюЎхэЄэ_щ" xfId="250"/>
    <cellStyle name="Заголовок" xfId="251"/>
    <cellStyle name="Заголовок 1 2" xfId="32"/>
    <cellStyle name="Заголовок 2 2" xfId="33"/>
    <cellStyle name="Заголовок 3 2" xfId="34"/>
    <cellStyle name="Заголовок 4 2" xfId="35"/>
    <cellStyle name="ЗаголовокСтолбца" xfId="252"/>
    <cellStyle name="Защитный" xfId="253"/>
    <cellStyle name="Значение" xfId="254"/>
    <cellStyle name="Итог 2" xfId="36"/>
    <cellStyle name="Контрольная ячейка 2" xfId="37"/>
    <cellStyle name="Мой заголовок" xfId="255"/>
    <cellStyle name="Мой заголовок листа" xfId="256"/>
    <cellStyle name="Мои наименования показателей" xfId="257"/>
    <cellStyle name="назв фил" xfId="258"/>
    <cellStyle name="Название 2" xfId="38"/>
    <cellStyle name="Нейтральный 2" xfId="39"/>
    <cellStyle name="Обычный" xfId="0" builtinId="0"/>
    <cellStyle name="Обычный 10" xfId="259"/>
    <cellStyle name="Обычный 11" xfId="260"/>
    <cellStyle name="Обычный 12" xfId="261"/>
    <cellStyle name="Обычный 12 2" xfId="40"/>
    <cellStyle name="Обычный 13" xfId="262"/>
    <cellStyle name="Обычный 14" xfId="263"/>
    <cellStyle name="Обычный 15" xfId="264"/>
    <cellStyle name="Обычный 16" xfId="265"/>
    <cellStyle name="Обычный 17" xfId="266"/>
    <cellStyle name="Обычный 18" xfId="267"/>
    <cellStyle name="Обычный 19" xfId="268"/>
    <cellStyle name="Обычный 2" xfId="3"/>
    <cellStyle name="Обычный 2 2" xfId="62"/>
    <cellStyle name="Обычный 2 2 2" xfId="269"/>
    <cellStyle name="Обычный 2 3" xfId="270"/>
    <cellStyle name="Обычный 2 4" xfId="271"/>
    <cellStyle name="Обычный 2 5" xfId="272"/>
    <cellStyle name="Обычный 2 6" xfId="273"/>
    <cellStyle name="Обычный 2 7" xfId="274"/>
    <cellStyle name="Обычный 20" xfId="275"/>
    <cellStyle name="Обычный 21" xfId="276"/>
    <cellStyle name="Обычный 22" xfId="277"/>
    <cellStyle name="Обычный 23" xfId="278"/>
    <cellStyle name="Обычный 24" xfId="279"/>
    <cellStyle name="Обычный 25" xfId="280"/>
    <cellStyle name="Обычный 26" xfId="281"/>
    <cellStyle name="Обычный 27" xfId="282"/>
    <cellStyle name="Обычный 28" xfId="283"/>
    <cellStyle name="Обычный 29" xfId="284"/>
    <cellStyle name="Обычный 3" xfId="2"/>
    <cellStyle name="Обычный 3 2" xfId="41"/>
    <cellStyle name="Обычный 3 2 2 2" xfId="42"/>
    <cellStyle name="Обычный 3 21" xfId="63"/>
    <cellStyle name="Обычный 3 3" xfId="285"/>
    <cellStyle name="Обычный 3 3 2" xfId="286"/>
    <cellStyle name="Обычный 3 3 2 2" xfId="287"/>
    <cellStyle name="Обычный 3 3 3" xfId="288"/>
    <cellStyle name="Обычный 3 4" xfId="68"/>
    <cellStyle name="Обычный 3 5" xfId="289"/>
    <cellStyle name="Обычный 30" xfId="290"/>
    <cellStyle name="Обычный 31" xfId="291"/>
    <cellStyle name="Обычный 31 2" xfId="292"/>
    <cellStyle name="Обычный 32" xfId="293"/>
    <cellStyle name="Обычный 4" xfId="43"/>
    <cellStyle name="Обычный 4 2" xfId="44"/>
    <cellStyle name="Обычный 4 2 2" xfId="294"/>
    <cellStyle name="Обычный 4 2 2 2" xfId="295"/>
    <cellStyle name="Обычный 4 2 2 2 2" xfId="296"/>
    <cellStyle name="Обычный 4 2 2 3" xfId="297"/>
    <cellStyle name="Обычный 4 3" xfId="298"/>
    <cellStyle name="Обычный 4 4" xfId="299"/>
    <cellStyle name="Обычный 4 4 2" xfId="300"/>
    <cellStyle name="Обычный 4 5" xfId="301"/>
    <cellStyle name="Обычный 5" xfId="45"/>
    <cellStyle name="Обычный 5 2" xfId="302"/>
    <cellStyle name="Обычный 5 29" xfId="303"/>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8 28" xfId="304"/>
    <cellStyle name="Обычный 9" xfId="305"/>
    <cellStyle name="Обычный_Форматы по компаниям_last" xfId="52"/>
    <cellStyle name="Плохой 2" xfId="53"/>
    <cellStyle name="Поле ввода" xfId="306"/>
    <cellStyle name="Пояснение 2" xfId="54"/>
    <cellStyle name="Примечание 2" xfId="55"/>
    <cellStyle name="Процентный 2" xfId="64"/>
    <cellStyle name="Процентный 2 2" xfId="307"/>
    <cellStyle name="Процентный 2 2 2" xfId="308"/>
    <cellStyle name="Процентный 2 3" xfId="309"/>
    <cellStyle name="Процентный 3" xfId="65"/>
    <cellStyle name="Процентный 3 2" xfId="310"/>
    <cellStyle name="Процентный 3 2 2" xfId="311"/>
    <cellStyle name="Процентный 3 3" xfId="312"/>
    <cellStyle name="Процентный 3 4" xfId="313"/>
    <cellStyle name="Процентный 4" xfId="314"/>
    <cellStyle name="Процентный 4 2" xfId="315"/>
    <cellStyle name="Процентный 5" xfId="316"/>
    <cellStyle name="Процентный 6" xfId="317"/>
    <cellStyle name="Связанная ячейка 2" xfId="56"/>
    <cellStyle name="Стиль 1" xfId="66"/>
    <cellStyle name="Стиль 1 2" xfId="318"/>
    <cellStyle name="Стиль 1 3" xfId="319"/>
    <cellStyle name="ТЕКСТ" xfId="320"/>
    <cellStyle name="Текст предупреждения 2" xfId="57"/>
    <cellStyle name="Текстовый" xfId="321"/>
    <cellStyle name="Тысячи [0]_3Com" xfId="322"/>
    <cellStyle name="Тысячи [а]" xfId="323"/>
    <cellStyle name="Тысячи_3Com" xfId="324"/>
    <cellStyle name="Финансовый" xfId="67" builtinId="3"/>
    <cellStyle name="Финансовый 2" xfId="58"/>
    <cellStyle name="Финансовый 2 10 2" xfId="325"/>
    <cellStyle name="Финансовый 2 2" xfId="326"/>
    <cellStyle name="Финансовый 2 2 2" xfId="327"/>
    <cellStyle name="Финансовый 2 2 2 2" xfId="328"/>
    <cellStyle name="Финансовый 2 2 2 2 2" xfId="59"/>
    <cellStyle name="Финансовый 2 2 3" xfId="329"/>
    <cellStyle name="Финансовый 2 2 6" xfId="330"/>
    <cellStyle name="Финансовый 2 3" xfId="331"/>
    <cellStyle name="Финансовый 2 4" xfId="332"/>
    <cellStyle name="Финансовый 3" xfId="60"/>
    <cellStyle name="Финансовый 3 2" xfId="333"/>
    <cellStyle name="Финансовый 3 3" xfId="334"/>
    <cellStyle name="Финансовый 3 4" xfId="335"/>
    <cellStyle name="Финансовый 4" xfId="69"/>
    <cellStyle name="Финансовый 4 2" xfId="336"/>
    <cellStyle name="Финансовый 5" xfId="337"/>
    <cellStyle name="Формула" xfId="338"/>
    <cellStyle name="ФормулаВБ" xfId="339"/>
    <cellStyle name="ФормулаНаКонтроль" xfId="340"/>
    <cellStyle name="Хороший 2" xfId="61"/>
    <cellStyle name="-хэхцэ_щ" xfId="341"/>
    <cellStyle name="Џђћ–…ќ’ќ›‰" xfId="342"/>
    <cellStyle name="㼿" xfId="343"/>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ru-RU"/>
              <a:t>Денежный</a:t>
            </a:r>
            <a:r>
              <a:rPr lang="ru-RU" baseline="0"/>
              <a:t> поток</a:t>
            </a:r>
            <a:r>
              <a:rPr lang="en-US" baseline="0"/>
              <a:t>, </a:t>
            </a:r>
            <a:r>
              <a:rPr lang="ru-RU" baseline="0"/>
              <a:t>руб.</a:t>
            </a:r>
            <a:endParaRPr lang="ru-RU"/>
          </a:p>
        </c:rich>
      </c:tx>
      <c:overlay val="0"/>
    </c:title>
    <c:autoTitleDeleted val="0"/>
    <c:plotArea>
      <c:layout/>
      <c:scatterChart>
        <c:scatterStyle val="smoothMarker"/>
        <c:varyColors val="0"/>
        <c:ser>
          <c:idx val="0"/>
          <c:order val="0"/>
          <c:tx>
            <c:v>Накопленный чистый денежный поток</c:v>
          </c:tx>
          <c:xVal>
            <c:numRef>
              <c:f>'5. Анализ эконом эффективности'!$B$64:$AA$64</c:f>
              <c:numCache>
                <c:formatCode>0</c:formatCode>
                <c:ptCount val="26"/>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2035</c:v>
                </c:pt>
                <c:pt idx="16">
                  <c:v>2036</c:v>
                </c:pt>
                <c:pt idx="17">
                  <c:v>2037</c:v>
                </c:pt>
                <c:pt idx="18">
                  <c:v>2038</c:v>
                </c:pt>
                <c:pt idx="19">
                  <c:v>2039</c:v>
                </c:pt>
                <c:pt idx="20">
                  <c:v>2040</c:v>
                </c:pt>
                <c:pt idx="21">
                  <c:v>2041</c:v>
                </c:pt>
                <c:pt idx="22">
                  <c:v>2042</c:v>
                </c:pt>
                <c:pt idx="23">
                  <c:v>2043</c:v>
                </c:pt>
                <c:pt idx="24">
                  <c:v>2044</c:v>
                </c:pt>
                <c:pt idx="25">
                  <c:v>2045</c:v>
                </c:pt>
              </c:numCache>
            </c:numRef>
          </c:xVal>
          <c:yVal>
            <c:numRef>
              <c:f>'5. Анализ эконом эффективности'!$B$75:$AA$75</c:f>
              <c:numCache>
                <c:formatCode>_(* #,##0_);_(* \(#,##0\);_(* "-"_);_(@_)</c:formatCode>
                <c:ptCount val="26"/>
                <c:pt idx="0">
                  <c:v>-11497830745.056543</c:v>
                </c:pt>
                <c:pt idx="1">
                  <c:v>-15989600366.079813</c:v>
                </c:pt>
                <c:pt idx="2">
                  <c:v>-20304336524.939953</c:v>
                </c:pt>
                <c:pt idx="3">
                  <c:v>-23154471546.992493</c:v>
                </c:pt>
                <c:pt idx="4">
                  <c:v>-22026580254.984646</c:v>
                </c:pt>
                <c:pt idx="5">
                  <c:v>-20999598579.529022</c:v>
                </c:pt>
                <c:pt idx="6">
                  <c:v>-19971429010.989525</c:v>
                </c:pt>
                <c:pt idx="7">
                  <c:v>-18943474666.851074</c:v>
                </c:pt>
                <c:pt idx="8">
                  <c:v>-17915924743.496735</c:v>
                </c:pt>
                <c:pt idx="9">
                  <c:v>-16886542617.108154</c:v>
                </c:pt>
                <c:pt idx="10">
                  <c:v>-15857223658.100321</c:v>
                </c:pt>
                <c:pt idx="11">
                  <c:v>-14828361566.394102</c:v>
                </c:pt>
                <c:pt idx="12">
                  <c:v>-13800052666.152674</c:v>
                </c:pt>
                <c:pt idx="13">
                  <c:v>-12772344466.595776</c:v>
                </c:pt>
                <c:pt idx="14">
                  <c:v>-11742862292.967611</c:v>
                </c:pt>
                <c:pt idx="15">
                  <c:v>-10713054422.701633</c:v>
                </c:pt>
                <c:pt idx="16">
                  <c:v>-9683238468.3041897</c:v>
                </c:pt>
                <c:pt idx="17">
                  <c:v>-8653482976.2453213</c:v>
                </c:pt>
                <c:pt idx="18">
                  <c:v>-7623805844.6924191</c:v>
                </c:pt>
                <c:pt idx="19">
                  <c:v>-6593811838.5175371</c:v>
                </c:pt>
                <c:pt idx="20">
                  <c:v>-5563812660.4576473</c:v>
                </c:pt>
                <c:pt idx="21">
                  <c:v>-4533880051.4416437</c:v>
                </c:pt>
                <c:pt idx="22">
                  <c:v>-3504033013.2282124</c:v>
                </c:pt>
                <c:pt idx="23">
                  <c:v>-2474280218.628088</c:v>
                </c:pt>
                <c:pt idx="24">
                  <c:v>-2560704282.1469331</c:v>
                </c:pt>
                <c:pt idx="25">
                  <c:v>-2558558182.5761118</c:v>
                </c:pt>
              </c:numCache>
            </c:numRef>
          </c:yVal>
          <c:smooth val="1"/>
        </c:ser>
        <c:ser>
          <c:idx val="1"/>
          <c:order val="1"/>
          <c:tx>
            <c:v>Дисконтированный поток нарастающим итогом</c:v>
          </c:tx>
          <c:xVal>
            <c:numRef>
              <c:f>'5. Анализ эконом эффективности'!$B$64:$AA$64</c:f>
              <c:numCache>
                <c:formatCode>0</c:formatCode>
                <c:ptCount val="26"/>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2035</c:v>
                </c:pt>
                <c:pt idx="16">
                  <c:v>2036</c:v>
                </c:pt>
                <c:pt idx="17">
                  <c:v>2037</c:v>
                </c:pt>
                <c:pt idx="18">
                  <c:v>2038</c:v>
                </c:pt>
                <c:pt idx="19">
                  <c:v>2039</c:v>
                </c:pt>
                <c:pt idx="20">
                  <c:v>2040</c:v>
                </c:pt>
                <c:pt idx="21">
                  <c:v>2041</c:v>
                </c:pt>
                <c:pt idx="22">
                  <c:v>2042</c:v>
                </c:pt>
                <c:pt idx="23">
                  <c:v>2043</c:v>
                </c:pt>
                <c:pt idx="24">
                  <c:v>2044</c:v>
                </c:pt>
                <c:pt idx="25">
                  <c:v>2045</c:v>
                </c:pt>
              </c:numCache>
            </c:numRef>
          </c:xVal>
          <c:yVal>
            <c:numRef>
              <c:f>'5. Анализ эконом эффективности'!$B$78:$AA$78</c:f>
              <c:numCache>
                <c:formatCode>_(* #,##0_);_(* \(#,##0\);_(* "-"_);_(@_)</c:formatCode>
                <c:ptCount val="26"/>
                <c:pt idx="0">
                  <c:v>-10869282287.525007</c:v>
                </c:pt>
                <c:pt idx="1">
                  <c:v>-14663937695.214964</c:v>
                </c:pt>
                <c:pt idx="2">
                  <c:v>-17921397218.477955</c:v>
                </c:pt>
                <c:pt idx="3">
                  <c:v>-19844312416.155987</c:v>
                </c:pt>
                <c:pt idx="4">
                  <c:v>-19164276494.257378</c:v>
                </c:pt>
                <c:pt idx="5">
                  <c:v>-18610929928.914696</c:v>
                </c:pt>
                <c:pt idx="6">
                  <c:v>-18115856995.617336</c:v>
                </c:pt>
                <c:pt idx="7">
                  <c:v>-17673525180.778702</c:v>
                </c:pt>
                <c:pt idx="8">
                  <c:v>-17278388637.998421</c:v>
                </c:pt>
                <c:pt idx="9">
                  <c:v>-16924643238.012447</c:v>
                </c:pt>
                <c:pt idx="10">
                  <c:v>-16608536274.094612</c:v>
                </c:pt>
                <c:pt idx="11">
                  <c:v>-16326171074.283701</c:v>
                </c:pt>
                <c:pt idx="12">
                  <c:v>-16073969662.630337</c:v>
                </c:pt>
                <c:pt idx="13">
                  <c:v>-15848720257.129705</c:v>
                </c:pt>
                <c:pt idx="14">
                  <c:v>-15647077523.627146</c:v>
                </c:pt>
                <c:pt idx="15">
                  <c:v>-15466821467.247074</c:v>
                </c:pt>
                <c:pt idx="16">
                  <c:v>-15305733467.770252</c:v>
                </c:pt>
                <c:pt idx="17">
                  <c:v>-15161784815.659489</c:v>
                </c:pt>
                <c:pt idx="18">
                  <c:v>-15033154164.934113</c:v>
                </c:pt>
                <c:pt idx="19">
                  <c:v>-14918167359.085691</c:v>
                </c:pt>
                <c:pt idx="20">
                  <c:v>-14815408303.47443</c:v>
                </c:pt>
                <c:pt idx="21">
                  <c:v>-14723583089.646152</c:v>
                </c:pt>
                <c:pt idx="22">
                  <c:v>-14641529841.538235</c:v>
                </c:pt>
                <c:pt idx="23">
                  <c:v>-14568209252.413063</c:v>
                </c:pt>
                <c:pt idx="24">
                  <c:v>-14573708427.690304</c:v>
                </c:pt>
                <c:pt idx="25">
                  <c:v>-14573586393.180431</c:v>
                </c:pt>
              </c:numCache>
            </c:numRef>
          </c:yVal>
          <c:smooth val="1"/>
        </c:ser>
        <c:dLbls>
          <c:showLegendKey val="0"/>
          <c:showVal val="0"/>
          <c:showCatName val="0"/>
          <c:showSerName val="0"/>
          <c:showPercent val="0"/>
          <c:showBubbleSize val="0"/>
        </c:dLbls>
        <c:axId val="148327232"/>
        <c:axId val="148327808"/>
      </c:scatterChart>
      <c:valAx>
        <c:axId val="148327232"/>
        <c:scaling>
          <c:orientation val="minMax"/>
          <c:max val="2040"/>
          <c:min val="2020"/>
        </c:scaling>
        <c:delete val="0"/>
        <c:axPos val="b"/>
        <c:numFmt formatCode="0" sourceLinked="1"/>
        <c:majorTickMark val="none"/>
        <c:minorTickMark val="none"/>
        <c:tickLblPos val="nextTo"/>
        <c:crossAx val="148327808"/>
        <c:crosses val="autoZero"/>
        <c:crossBetween val="midCat"/>
      </c:valAx>
      <c:valAx>
        <c:axId val="148327808"/>
        <c:scaling>
          <c:orientation val="minMax"/>
        </c:scaling>
        <c:delete val="0"/>
        <c:axPos val="l"/>
        <c:majorGridlines/>
        <c:numFmt formatCode="#,##0" sourceLinked="0"/>
        <c:majorTickMark val="none"/>
        <c:minorTickMark val="none"/>
        <c:tickLblPos val="nextTo"/>
        <c:crossAx val="148327232"/>
        <c:crosses val="autoZero"/>
        <c:crossBetween val="midCat"/>
      </c:valAx>
    </c:plotArea>
    <c:legend>
      <c:legendPos val="r"/>
      <c:overlay val="0"/>
    </c:legend>
    <c:plotVisOnly val="1"/>
    <c:dispBlanksAs val="gap"/>
    <c:showDLblsOverMax val="0"/>
  </c:chart>
  <c:txPr>
    <a:bodyPr/>
    <a:lstStyle/>
    <a:p>
      <a:pPr>
        <a:defRPr sz="1200">
          <a:latin typeface="Times New Roman" panose="02020603050405020304" pitchFamily="18" charset="0"/>
          <a:cs typeface="Times New Roman" panose="02020603050405020304" pitchFamily="18" charset="0"/>
        </a:defRPr>
      </a:pPr>
      <a:endParaRPr lang="ru-RU"/>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1205141</xdr:colOff>
      <xdr:row>20</xdr:row>
      <xdr:rowOff>11305</xdr:rowOff>
    </xdr:from>
    <xdr:to>
      <xdr:col>12</xdr:col>
      <xdr:colOff>638736</xdr:colOff>
      <xdr:row>35</xdr:row>
      <xdr:rowOff>22411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files2003\Users\Documents%20and%20Settings\Poluektova\Local%20Settings\Temporary%20Internet%20Files\Content.Outlook\QI359M1A\&#1056;&#1040;&#1054;%20&#1042;&#1086;&#1089;&#1090;&#1086;&#1082;%20&#1088;&#1072;&#1073;&#1086;&#1095;&#1080;&#1077;\&#1044;&#1069;&#1055;&#1080;&#1040;\&#1054;&#1073;&#1097;&#1072;&#1103;%20&#1087;&#1072;&#1087;&#1082;&#1072;\&#1054;&#1073;&#1097;&#1072;&#1103;\&#1056;&#1072;&#1079;&#1085;&#1086;&#1077;\2006\&#1058;&#1072;&#1088;&#1080;&#1092;&#1099;%202007\&#1056;&#1072;&#1089;&#1095;&#1077;&#1090;&#1099;\&#1070;&#1078;&#1085;&#1086;&#1091;&#1088;&#1072;&#1083;&#1100;&#1089;&#1082;&#1072;&#11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files2003\Users\Documents%20and%20Settings\Poluektova\Local%20Settings\Temporary%20Internet%20Files\Content.Outlook\QI359M1A\&#1056;&#1040;&#1054;%20&#1042;&#1086;&#1089;&#1090;&#1086;&#1082;%20&#1088;&#1072;&#1073;&#1086;&#1095;&#1080;&#1077;\&#1044;&#1069;&#1055;&#1040;\&#1047;&#1072;&#1082;&#1088;&#1099;&#1090;&#1072;&#1103;\2006%20&#1075;&#1086;&#1076;\&#1058;&#1072;&#1088;&#1080;&#1092;&#1099;2007\&#1060;&#1086;&#1088;&#1084;&#1080;&#1088;&#1086;&#1074;&#1072;&#1085;&#1080;&#1077;%20&#1090;&#1072;&#1088;&#1080;&#1092;&#1086;&#1074;%202007\&#1070;&#1043;&#1056;&#1069;&#1057;\&#1056;&#1072;&#1089;&#1095;&#1077;&#1090;%20&#1058;&#1072;&#1088;&#1080;&#1092;&#1072;%20&#1085;&#1072;%202007%20&#1075;%20(&#1082;%2015.03.06).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Worksheet%20in%20(C)%205340%20Accounts%20receivables_1999%20KAV"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Worksheet%20in%20(C)%205140-XXXX%20Cash%20IAS%20Review"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55;&#1077;&#1074;&#1077;&#1082;-&#1041;&#1080;&#1083;&#1080;&#1073;&#1080;&#1085;&#1086;/&#1052;&#1072;&#1090;&#1077;&#1088;&#1080;&#1072;&#1083;&#1099;%20&#1048;&#1055;&#1056;%20&#1055;&#1077;&#1074;&#1077;&#1082;%20&#1073;&#1080;&#1083;&#1080;&#1073;&#1080;&#1085;&#1086;/&#1052;&#1072;&#1090;&#1077;&#1088;&#1080;&#1072;&#1083;&#1099;%20&#1048;&#1055;&#1056;%20&#1055;&#1077;&#1074;&#1077;&#1082;%20&#1073;&#1080;&#1083;&#1080;&#1073;&#1080;&#1085;&#1086;/Pasport_I_524-&#1057;&#1069;&#1057;-23%20&#1055;&#1072;&#1089;&#1087;&#1086;&#1088;&#1090;%20&#1087;&#1088;&#1086;&#1077;&#1082;&#1090;&#1072;/&#1050;&#1086;&#1087;&#1080;&#1103;%20Pasport_I_524-&#1057;&#1069;&#1057;-23_&#1044;&#1059;&#1055;&#1080;&#1050;&#105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8;&#1055;/&#1048;&#1055;%2021-25/&#1040;&#1082;&#1090;&#1091;&#1072;&#1083;&#1100;&#1085;&#1099;&#1081;%20&#1087;&#1072;&#1082;&#1077;&#1090;/&#1054;&#1090;&#1087;&#1088;&#1072;&#1074;&#1083;&#1077;&#1085;&#1086;%2003022020/7.&#1060;&#1080;&#1085;&#1072;&#1085;&#1089;&#1086;&#1074;&#1099;&#1077;%20&#1084;&#1086;&#1076;&#1077;&#1083;&#1080;%20&#1087;&#1088;&#1086;&#1077;&#1082;&#1090;&#1086;&#1074;/3_&#1060;&#1052;_20_45_&#1055;&#1077;&#1074;&#1077;&#1082;&#1041;&#1080;&#1083;&#1080;&#1073;&#1080;&#1085;&#1086;.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59;&#1040;&#1080;&#1057;&#1055;&#1057;/&#1048;&#1055;%202019-23/&#1055;&#1077;&#1074;&#1077;&#1082;%20&#1041;&#1080;&#1083;&#1080;&#1073;&#1080;&#1085;&#1086;/&#1053;&#1086;&#1074;&#1099;&#1077;%20&#1084;&#1072;&#1090;&#1077;&#1088;&#1080;&#1072;&#1083;&#1099;/&#1052;&#1072;&#1090;&#1077;&#1088;&#1080;&#1072;&#1083;&#1099;%20&#1048;&#1055;&#1056;%20&#1055;&#1077;&#1074;&#1077;&#1082;%20&#1073;&#1080;&#1083;&#1080;&#1073;&#1080;&#1085;&#1086;/Pasport_I_524-&#1057;&#1069;&#1057;-23%20&#1055;&#1072;&#1089;&#1087;&#1086;&#1088;&#1090;%20&#1087;&#1088;&#1086;&#1077;&#1082;&#1090;&#1072;/Pasport_I_524-&#1057;&#1069;&#1057;-23%20(&#1063;&#1059;%20&#1089;%20&#1082;&#1086;&#1088;&#1088;&#1077;&#1082;&#1090;&#1080;&#1088;&#1086;&#1074;&#1082;&#1072;&#1084;&#1080;%20&#1059;&#1050;%20&#1043;&#1080;&#1076;&#1088;&#1086;&#1054;&#1043;&#105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 (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4">
          <cell r="E14">
            <v>736.30499999999995</v>
          </cell>
          <cell r="F14">
            <v>736.30499999999995</v>
          </cell>
          <cell r="G14">
            <v>736.30499999999995</v>
          </cell>
          <cell r="H14">
            <v>736.30499999999995</v>
          </cell>
          <cell r="I14">
            <v>736.30499999999995</v>
          </cell>
          <cell r="J14">
            <v>736.30499999999995</v>
          </cell>
          <cell r="K14">
            <v>736.30499999999995</v>
          </cell>
          <cell r="L14">
            <v>736.30499999999995</v>
          </cell>
          <cell r="M14">
            <v>736.31</v>
          </cell>
        </row>
        <row r="15">
          <cell r="E15">
            <v>211</v>
          </cell>
          <cell r="F15">
            <v>193.38</v>
          </cell>
          <cell r="G15">
            <v>193.7</v>
          </cell>
          <cell r="H15">
            <v>193.7</v>
          </cell>
          <cell r="I15">
            <v>193.7</v>
          </cell>
          <cell r="J15">
            <v>193.7</v>
          </cell>
          <cell r="K15">
            <v>210.959</v>
          </cell>
          <cell r="L15">
            <v>275.56294357199999</v>
          </cell>
          <cell r="M15">
            <v>275.56200000000001</v>
          </cell>
          <cell r="N15">
            <v>108.91017036654623</v>
          </cell>
          <cell r="O15">
            <v>0</v>
          </cell>
          <cell r="P15">
            <v>134.97414455343312</v>
          </cell>
          <cell r="Q15">
            <v>100.1654772985831</v>
          </cell>
          <cell r="R15">
            <v>142.2622612287042</v>
          </cell>
          <cell r="S15">
            <v>142.2622612287042</v>
          </cell>
          <cell r="T15">
            <v>130.59810426540287</v>
          </cell>
          <cell r="U15">
            <v>142.49767297548868</v>
          </cell>
        </row>
        <row r="16">
          <cell r="E16">
            <v>6</v>
          </cell>
          <cell r="F16">
            <v>6</v>
          </cell>
          <cell r="G16">
            <v>6</v>
          </cell>
          <cell r="H16">
            <v>6</v>
          </cell>
          <cell r="I16">
            <v>6</v>
          </cell>
          <cell r="J16">
            <v>6</v>
          </cell>
          <cell r="K16">
            <v>6</v>
          </cell>
          <cell r="L16">
            <v>6</v>
          </cell>
          <cell r="M16">
            <v>6</v>
          </cell>
          <cell r="N16">
            <v>100</v>
          </cell>
          <cell r="O16">
            <v>0</v>
          </cell>
          <cell r="P16">
            <v>100</v>
          </cell>
          <cell r="Q16">
            <v>100</v>
          </cell>
          <cell r="R16">
            <v>100</v>
          </cell>
          <cell r="S16">
            <v>100</v>
          </cell>
          <cell r="T16">
            <v>100</v>
          </cell>
          <cell r="U16">
            <v>100</v>
          </cell>
        </row>
        <row r="17">
          <cell r="E17">
            <v>364.6</v>
          </cell>
          <cell r="F17">
            <v>334.2</v>
          </cell>
          <cell r="G17">
            <v>334.78</v>
          </cell>
          <cell r="H17">
            <v>334.78</v>
          </cell>
          <cell r="I17">
            <v>334.78</v>
          </cell>
          <cell r="J17">
            <v>334.78</v>
          </cell>
          <cell r="K17">
            <v>364.58</v>
          </cell>
          <cell r="L17">
            <v>64.591976340000002</v>
          </cell>
          <cell r="M17">
            <v>64.591999999999999</v>
          </cell>
          <cell r="N17">
            <v>108.90136806260828</v>
          </cell>
          <cell r="O17">
            <v>0</v>
          </cell>
          <cell r="P17">
            <v>18.305367704163931</v>
          </cell>
          <cell r="Q17">
            <v>100.17354877318969</v>
          </cell>
          <cell r="R17">
            <v>19.29386462751658</v>
          </cell>
          <cell r="S17">
            <v>19.29386462751658</v>
          </cell>
          <cell r="T17">
            <v>17.71585298957762</v>
          </cell>
          <cell r="U17">
            <v>19.327348892878515</v>
          </cell>
        </row>
        <row r="18">
          <cell r="E18">
            <v>10.387</v>
          </cell>
          <cell r="F18">
            <v>10.387</v>
          </cell>
          <cell r="G18">
            <v>10.387</v>
          </cell>
          <cell r="H18">
            <v>10.387</v>
          </cell>
          <cell r="I18">
            <v>10.387</v>
          </cell>
          <cell r="J18">
            <v>10.387</v>
          </cell>
          <cell r="K18">
            <v>10.387</v>
          </cell>
          <cell r="L18">
            <v>10.387</v>
          </cell>
          <cell r="M18">
            <v>10.39</v>
          </cell>
          <cell r="N18">
            <v>100</v>
          </cell>
          <cell r="O18">
            <v>0</v>
          </cell>
          <cell r="P18">
            <v>100</v>
          </cell>
          <cell r="Q18">
            <v>100</v>
          </cell>
          <cell r="R18">
            <v>100.02888225666699</v>
          </cell>
          <cell r="S18">
            <v>100.02888225666699</v>
          </cell>
          <cell r="T18">
            <v>100.02888225666699</v>
          </cell>
          <cell r="U18">
            <v>100.02888225666699</v>
          </cell>
        </row>
        <row r="19">
          <cell r="E19">
            <v>45.7</v>
          </cell>
          <cell r="F19">
            <v>41.88</v>
          </cell>
          <cell r="G19">
            <v>41.957999999999998</v>
          </cell>
          <cell r="H19">
            <v>41.957999999999998</v>
          </cell>
          <cell r="I19">
            <v>41.957999999999998</v>
          </cell>
          <cell r="J19">
            <v>41.957999999999998</v>
          </cell>
          <cell r="K19">
            <v>45.692</v>
          </cell>
          <cell r="L19">
            <v>48.159389080000004</v>
          </cell>
          <cell r="M19">
            <v>48.158999999999999</v>
          </cell>
          <cell r="N19">
            <v>108.89937556604224</v>
          </cell>
          <cell r="O19">
            <v>0</v>
          </cell>
          <cell r="P19">
            <v>108.89942323275656</v>
          </cell>
          <cell r="Q19">
            <v>100.18624641833811</v>
          </cell>
          <cell r="R19">
            <v>114.77906477906478</v>
          </cell>
          <cell r="S19">
            <v>114.77906477906478</v>
          </cell>
          <cell r="T19">
            <v>105.38074398249452</v>
          </cell>
          <cell r="U19">
            <v>114.99283667621776</v>
          </cell>
        </row>
        <row r="20">
          <cell r="E20">
            <v>1738</v>
          </cell>
          <cell r="F20">
            <v>1738</v>
          </cell>
          <cell r="G20">
            <v>1738</v>
          </cell>
          <cell r="H20">
            <v>1738</v>
          </cell>
          <cell r="I20">
            <v>1738</v>
          </cell>
          <cell r="J20">
            <v>1738</v>
          </cell>
          <cell r="K20">
            <v>1738</v>
          </cell>
          <cell r="L20">
            <v>1738</v>
          </cell>
          <cell r="M20">
            <v>1738</v>
          </cell>
          <cell r="N20">
            <v>100</v>
          </cell>
          <cell r="O20">
            <v>0</v>
          </cell>
          <cell r="P20">
            <v>100</v>
          </cell>
          <cell r="Q20">
            <v>100</v>
          </cell>
          <cell r="R20">
            <v>100</v>
          </cell>
          <cell r="S20">
            <v>100</v>
          </cell>
          <cell r="T20">
            <v>100</v>
          </cell>
          <cell r="U20">
            <v>100</v>
          </cell>
        </row>
        <row r="21">
          <cell r="E21">
            <v>33.299999999999997</v>
          </cell>
          <cell r="F21">
            <v>30.54</v>
          </cell>
          <cell r="G21">
            <v>30.593</v>
          </cell>
          <cell r="H21">
            <v>0</v>
          </cell>
          <cell r="I21">
            <v>30.593</v>
          </cell>
          <cell r="J21">
            <v>0</v>
          </cell>
          <cell r="K21">
            <v>0</v>
          </cell>
          <cell r="L21">
            <v>59.026951200000006</v>
          </cell>
          <cell r="M21">
            <v>60.759209999999996</v>
          </cell>
          <cell r="N21">
            <v>0</v>
          </cell>
          <cell r="O21">
            <v>0</v>
          </cell>
          <cell r="P21">
            <v>183.05756218742852</v>
          </cell>
          <cell r="Q21">
            <v>100.17354289456451</v>
          </cell>
          <cell r="R21">
            <v>198.60494230706368</v>
          </cell>
          <cell r="S21">
            <v>0</v>
          </cell>
          <cell r="T21">
            <v>182.46009009009009</v>
          </cell>
          <cell r="U21">
            <v>198.94960707269155</v>
          </cell>
        </row>
        <row r="22">
          <cell r="E22">
            <v>0.94899999999999995</v>
          </cell>
          <cell r="F22">
            <v>0.94899999999999995</v>
          </cell>
          <cell r="G22">
            <v>0.94899999999999995</v>
          </cell>
          <cell r="H22">
            <v>0</v>
          </cell>
          <cell r="I22">
            <v>0.94899999999999995</v>
          </cell>
          <cell r="J22">
            <v>0</v>
          </cell>
          <cell r="K22">
            <v>0</v>
          </cell>
          <cell r="L22">
            <v>0.94920000000000004</v>
          </cell>
          <cell r="M22">
            <v>0.94920000000000004</v>
          </cell>
          <cell r="N22">
            <v>0</v>
          </cell>
          <cell r="O22">
            <v>0</v>
          </cell>
          <cell r="P22">
            <v>100.02107481559537</v>
          </cell>
          <cell r="Q22">
            <v>100</v>
          </cell>
          <cell r="R22">
            <v>100.02107481559537</v>
          </cell>
          <cell r="S22">
            <v>0</v>
          </cell>
          <cell r="T22">
            <v>100.02107481559537</v>
          </cell>
          <cell r="U22">
            <v>100.02107481559537</v>
          </cell>
        </row>
        <row r="23">
          <cell r="E23">
            <v>0.3</v>
          </cell>
          <cell r="F23">
            <v>0.3</v>
          </cell>
          <cell r="G23">
            <v>0.29499999999999998</v>
          </cell>
          <cell r="H23">
            <v>0</v>
          </cell>
          <cell r="I23">
            <v>0.29499999999999998</v>
          </cell>
          <cell r="J23">
            <v>0</v>
          </cell>
          <cell r="K23">
            <v>0</v>
          </cell>
          <cell r="L23">
            <v>0.5026242474</v>
          </cell>
          <cell r="M23">
            <v>0.503</v>
          </cell>
          <cell r="N23">
            <v>0</v>
          </cell>
          <cell r="O23">
            <v>0</v>
          </cell>
          <cell r="P23">
            <v>161.65189830508479</v>
          </cell>
          <cell r="Q23">
            <v>98.333333333333329</v>
          </cell>
          <cell r="R23">
            <v>170.5084745762712</v>
          </cell>
          <cell r="S23">
            <v>0</v>
          </cell>
          <cell r="T23">
            <v>167.66666666666669</v>
          </cell>
          <cell r="U23">
            <v>167.66666666666669</v>
          </cell>
        </row>
        <row r="24">
          <cell r="E24">
            <v>2.8999999999999998E-3</v>
          </cell>
          <cell r="F24">
            <v>2.8999999999999998E-3</v>
          </cell>
          <cell r="G24">
            <v>2.8999999999999998E-3</v>
          </cell>
          <cell r="H24">
            <v>0</v>
          </cell>
          <cell r="I24">
            <v>2.8999999999999998E-3</v>
          </cell>
          <cell r="J24">
            <v>0</v>
          </cell>
          <cell r="K24">
            <v>0</v>
          </cell>
          <cell r="L24">
            <v>2.8710000000000003E-3</v>
          </cell>
          <cell r="M24">
            <v>2.8709999999999999E-3</v>
          </cell>
          <cell r="N24">
            <v>0</v>
          </cell>
          <cell r="O24">
            <v>0</v>
          </cell>
          <cell r="P24">
            <v>99</v>
          </cell>
          <cell r="Q24">
            <v>100</v>
          </cell>
          <cell r="R24">
            <v>99</v>
          </cell>
          <cell r="S24">
            <v>0</v>
          </cell>
          <cell r="T24">
            <v>99</v>
          </cell>
          <cell r="U24">
            <v>99</v>
          </cell>
        </row>
        <row r="25">
          <cell r="E25">
            <v>1.2</v>
          </cell>
          <cell r="F25">
            <v>1.06</v>
          </cell>
          <cell r="G25">
            <v>1.0580000000000001</v>
          </cell>
          <cell r="H25">
            <v>0</v>
          </cell>
          <cell r="I25">
            <v>1.0580000000000001</v>
          </cell>
          <cell r="J25">
            <v>0</v>
          </cell>
          <cell r="K25">
            <v>0</v>
          </cell>
          <cell r="L25">
            <v>2.3468621176000002</v>
          </cell>
          <cell r="M25">
            <v>2.35</v>
          </cell>
          <cell r="N25">
            <v>0</v>
          </cell>
          <cell r="O25">
            <v>0</v>
          </cell>
          <cell r="P25">
            <v>210.4559924385633</v>
          </cell>
          <cell r="Q25">
            <v>99.811320754716988</v>
          </cell>
          <cell r="R25">
            <v>222.11720226843101</v>
          </cell>
          <cell r="S25">
            <v>0</v>
          </cell>
          <cell r="T25">
            <v>195.83333333333334</v>
          </cell>
          <cell r="U25">
            <v>221.69811320754715</v>
          </cell>
        </row>
        <row r="26">
          <cell r="E26">
            <v>1.03E-2</v>
          </cell>
          <cell r="F26">
            <v>1.03E-2</v>
          </cell>
          <cell r="G26">
            <v>1.03E-2</v>
          </cell>
          <cell r="H26">
            <v>0</v>
          </cell>
          <cell r="I26">
            <v>1.03E-2</v>
          </cell>
          <cell r="J26">
            <v>0</v>
          </cell>
          <cell r="K26">
            <v>0</v>
          </cell>
          <cell r="L26">
            <v>1.0318000000000001E-2</v>
          </cell>
          <cell r="M26">
            <v>0.01</v>
          </cell>
          <cell r="N26">
            <v>0</v>
          </cell>
          <cell r="O26">
            <v>0</v>
          </cell>
          <cell r="P26">
            <v>100.17475728155341</v>
          </cell>
          <cell r="Q26">
            <v>100</v>
          </cell>
          <cell r="R26">
            <v>97.087378640776706</v>
          </cell>
          <cell r="S26">
            <v>0</v>
          </cell>
          <cell r="T26">
            <v>97.087378640776706</v>
          </cell>
          <cell r="U26">
            <v>97.087378640776706</v>
          </cell>
        </row>
        <row r="27">
          <cell r="E27">
            <v>3.1</v>
          </cell>
          <cell r="F27">
            <v>2.86</v>
          </cell>
          <cell r="G27">
            <v>2.86</v>
          </cell>
          <cell r="H27">
            <v>0</v>
          </cell>
          <cell r="I27">
            <v>2.86</v>
          </cell>
          <cell r="J27">
            <v>0</v>
          </cell>
          <cell r="K27">
            <v>0</v>
          </cell>
          <cell r="L27">
            <v>5.125194102</v>
          </cell>
          <cell r="M27">
            <v>5.125</v>
          </cell>
          <cell r="N27">
            <v>0</v>
          </cell>
          <cell r="O27">
            <v>0</v>
          </cell>
          <cell r="P27">
            <v>170.02143356643359</v>
          </cell>
          <cell r="Q27">
            <v>100</v>
          </cell>
          <cell r="R27">
            <v>179.19580419580421</v>
          </cell>
          <cell r="S27">
            <v>0</v>
          </cell>
          <cell r="T27">
            <v>165.32258064516128</v>
          </cell>
          <cell r="U27">
            <v>179.19580419580421</v>
          </cell>
        </row>
        <row r="28">
          <cell r="E28">
            <v>2.7900000000000001E-2</v>
          </cell>
          <cell r="F28">
            <v>2.7900000000000001E-2</v>
          </cell>
          <cell r="G28">
            <v>2.7900000000000001E-2</v>
          </cell>
          <cell r="H28">
            <v>0</v>
          </cell>
          <cell r="I28">
            <v>2.7900000000000001E-2</v>
          </cell>
          <cell r="J28">
            <v>0</v>
          </cell>
          <cell r="K28">
            <v>0</v>
          </cell>
          <cell r="L28">
            <v>2.793E-2</v>
          </cell>
          <cell r="M28">
            <v>0.03</v>
          </cell>
          <cell r="N28">
            <v>0</v>
          </cell>
          <cell r="O28">
            <v>0</v>
          </cell>
          <cell r="P28">
            <v>100.10752688172042</v>
          </cell>
          <cell r="Q28">
            <v>100</v>
          </cell>
          <cell r="R28">
            <v>107.5268817204301</v>
          </cell>
          <cell r="S28">
            <v>0</v>
          </cell>
          <cell r="T28">
            <v>107.5268817204301</v>
          </cell>
          <cell r="U28">
            <v>107.5268817204301</v>
          </cell>
        </row>
        <row r="29">
          <cell r="F29">
            <v>10.38</v>
          </cell>
          <cell r="G29">
            <v>10.393000000000001</v>
          </cell>
          <cell r="H29">
            <v>10.393000000000001</v>
          </cell>
          <cell r="I29">
            <v>10.393000000000001</v>
          </cell>
          <cell r="J29">
            <v>10.393000000000001</v>
          </cell>
          <cell r="K29">
            <v>11.318</v>
          </cell>
          <cell r="L29">
            <v>0</v>
          </cell>
          <cell r="N29">
            <v>108.90022130279995</v>
          </cell>
          <cell r="O29">
            <v>0</v>
          </cell>
          <cell r="P29">
            <v>0</v>
          </cell>
          <cell r="Q29">
            <v>100.1252408477842</v>
          </cell>
          <cell r="R29">
            <v>0</v>
          </cell>
          <cell r="S29">
            <v>0</v>
          </cell>
          <cell r="T29">
            <v>0</v>
          </cell>
          <cell r="U29">
            <v>0</v>
          </cell>
        </row>
        <row r="30">
          <cell r="E30">
            <v>0.32200000000000001</v>
          </cell>
          <cell r="F30">
            <v>0.32200000000000001</v>
          </cell>
          <cell r="G30">
            <v>0.32200000000000001</v>
          </cell>
          <cell r="H30">
            <v>0.32200000000000001</v>
          </cell>
          <cell r="I30">
            <v>0.32200000000000001</v>
          </cell>
          <cell r="J30">
            <v>0.32200000000000001</v>
          </cell>
          <cell r="K30">
            <v>0.32200000000000001</v>
          </cell>
          <cell r="L30">
            <v>0.32200000000000001</v>
          </cell>
          <cell r="M30">
            <v>0.32200000000000001</v>
          </cell>
          <cell r="N30">
            <v>100</v>
          </cell>
          <cell r="O30">
            <v>0</v>
          </cell>
          <cell r="P30">
            <v>100</v>
          </cell>
          <cell r="Q30">
            <v>100</v>
          </cell>
          <cell r="R30">
            <v>100</v>
          </cell>
          <cell r="S30">
            <v>100</v>
          </cell>
          <cell r="T30">
            <v>100</v>
          </cell>
          <cell r="U30">
            <v>100</v>
          </cell>
        </row>
      </sheetData>
      <sheetData sheetId="20"/>
      <sheetData sheetId="21"/>
      <sheetData sheetId="22"/>
      <sheetData sheetId="23">
        <row r="15">
          <cell r="H15">
            <v>75</v>
          </cell>
          <cell r="I15">
            <v>75</v>
          </cell>
          <cell r="J15">
            <v>120</v>
          </cell>
          <cell r="K15">
            <v>108</v>
          </cell>
          <cell r="L15">
            <v>120</v>
          </cell>
          <cell r="M15">
            <v>108</v>
          </cell>
          <cell r="N15">
            <v>250</v>
          </cell>
          <cell r="O15">
            <v>0</v>
          </cell>
          <cell r="P15">
            <v>0</v>
          </cell>
        </row>
        <row r="17">
          <cell r="H17">
            <v>75</v>
          </cell>
          <cell r="I17">
            <v>75</v>
          </cell>
          <cell r="J17">
            <v>120</v>
          </cell>
          <cell r="K17">
            <v>108</v>
          </cell>
          <cell r="L17">
            <v>120</v>
          </cell>
          <cell r="M17">
            <v>108</v>
          </cell>
          <cell r="N17">
            <v>250</v>
          </cell>
        </row>
        <row r="24">
          <cell r="H24">
            <v>0</v>
          </cell>
          <cell r="I24">
            <v>0</v>
          </cell>
          <cell r="J24">
            <v>93</v>
          </cell>
          <cell r="K24">
            <v>93</v>
          </cell>
          <cell r="L24">
            <v>93</v>
          </cell>
          <cell r="M24">
            <v>93</v>
          </cell>
          <cell r="N24">
            <v>316</v>
          </cell>
          <cell r="O24">
            <v>0</v>
          </cell>
          <cell r="P24">
            <v>0</v>
          </cell>
        </row>
        <row r="26">
          <cell r="J26">
            <v>93</v>
          </cell>
          <cell r="K26">
            <v>93</v>
          </cell>
          <cell r="L26">
            <v>93</v>
          </cell>
          <cell r="M26">
            <v>93</v>
          </cell>
          <cell r="N26">
            <v>316</v>
          </cell>
        </row>
        <row r="33">
          <cell r="H33">
            <v>13</v>
          </cell>
          <cell r="I33">
            <v>13</v>
          </cell>
          <cell r="J33">
            <v>27</v>
          </cell>
          <cell r="K33">
            <v>27</v>
          </cell>
          <cell r="L33">
            <v>27</v>
          </cell>
          <cell r="M33">
            <v>27</v>
          </cell>
          <cell r="N33">
            <v>40</v>
          </cell>
          <cell r="O33">
            <v>0</v>
          </cell>
          <cell r="P33">
            <v>0</v>
          </cell>
        </row>
        <row r="35">
          <cell r="H35">
            <v>13</v>
          </cell>
          <cell r="I35">
            <v>13</v>
          </cell>
          <cell r="J35">
            <v>27</v>
          </cell>
          <cell r="K35">
            <v>27</v>
          </cell>
          <cell r="L35">
            <v>27</v>
          </cell>
          <cell r="M35">
            <v>27</v>
          </cell>
          <cell r="N35">
            <v>40</v>
          </cell>
        </row>
        <row r="42">
          <cell r="H42">
            <v>24</v>
          </cell>
          <cell r="I42">
            <v>24</v>
          </cell>
          <cell r="J42">
            <v>20</v>
          </cell>
          <cell r="K42">
            <v>20</v>
          </cell>
          <cell r="L42">
            <v>20</v>
          </cell>
          <cell r="M42">
            <v>20</v>
          </cell>
          <cell r="N42">
            <v>60</v>
          </cell>
          <cell r="O42">
            <v>0</v>
          </cell>
          <cell r="P42">
            <v>0</v>
          </cell>
        </row>
        <row r="44">
          <cell r="H44">
            <v>24</v>
          </cell>
          <cell r="I44">
            <v>24</v>
          </cell>
          <cell r="J44">
            <v>20</v>
          </cell>
          <cell r="K44">
            <v>20</v>
          </cell>
          <cell r="L44">
            <v>20</v>
          </cell>
          <cell r="M44">
            <v>20</v>
          </cell>
          <cell r="N44">
            <v>60</v>
          </cell>
        </row>
        <row r="51">
          <cell r="H51">
            <v>55</v>
          </cell>
          <cell r="I51">
            <v>55</v>
          </cell>
          <cell r="J51">
            <v>0</v>
          </cell>
          <cell r="K51">
            <v>0</v>
          </cell>
          <cell r="L51">
            <v>0</v>
          </cell>
          <cell r="M51">
            <v>0</v>
          </cell>
          <cell r="N51">
            <v>0</v>
          </cell>
          <cell r="O51">
            <v>0</v>
          </cell>
          <cell r="P51">
            <v>0</v>
          </cell>
        </row>
        <row r="53">
          <cell r="H53">
            <v>55</v>
          </cell>
          <cell r="I53">
            <v>55</v>
          </cell>
        </row>
        <row r="60">
          <cell r="H60">
            <v>30</v>
          </cell>
          <cell r="I60">
            <v>60</v>
          </cell>
          <cell r="J60">
            <v>30</v>
          </cell>
          <cell r="K60">
            <v>30</v>
          </cell>
          <cell r="L60">
            <v>30</v>
          </cell>
          <cell r="M60">
            <v>30</v>
          </cell>
          <cell r="N60">
            <v>226</v>
          </cell>
          <cell r="O60">
            <v>0</v>
          </cell>
          <cell r="P60">
            <v>0</v>
          </cell>
        </row>
        <row r="62">
          <cell r="H62">
            <v>30</v>
          </cell>
          <cell r="I62">
            <v>60</v>
          </cell>
          <cell r="J62">
            <v>30</v>
          </cell>
          <cell r="K62">
            <v>30</v>
          </cell>
          <cell r="L62">
            <v>30</v>
          </cell>
          <cell r="M62">
            <v>30</v>
          </cell>
          <cell r="N62">
            <v>226</v>
          </cell>
        </row>
        <row r="71">
          <cell r="H71">
            <v>0</v>
          </cell>
          <cell r="I71">
            <v>0</v>
          </cell>
          <cell r="J71">
            <v>276</v>
          </cell>
          <cell r="K71">
            <v>276</v>
          </cell>
          <cell r="L71">
            <v>276</v>
          </cell>
          <cell r="M71">
            <v>276</v>
          </cell>
          <cell r="N71">
            <v>250</v>
          </cell>
          <cell r="O71">
            <v>0</v>
          </cell>
          <cell r="P71">
            <v>0</v>
          </cell>
        </row>
        <row r="73">
          <cell r="J73">
            <v>276</v>
          </cell>
          <cell r="K73">
            <v>276</v>
          </cell>
          <cell r="L73">
            <v>276</v>
          </cell>
          <cell r="M73">
            <v>276</v>
          </cell>
          <cell r="N73">
            <v>250</v>
          </cell>
        </row>
        <row r="82">
          <cell r="H82">
            <v>0</v>
          </cell>
          <cell r="I82">
            <v>0</v>
          </cell>
          <cell r="J82">
            <v>100</v>
          </cell>
          <cell r="K82">
            <v>88</v>
          </cell>
          <cell r="L82">
            <v>100</v>
          </cell>
          <cell r="M82">
            <v>88</v>
          </cell>
          <cell r="N82">
            <v>462.1</v>
          </cell>
          <cell r="O82">
            <v>0</v>
          </cell>
          <cell r="P82">
            <v>0</v>
          </cell>
        </row>
        <row r="84">
          <cell r="J84">
            <v>100</v>
          </cell>
          <cell r="K84">
            <v>88</v>
          </cell>
          <cell r="L84">
            <v>100</v>
          </cell>
          <cell r="M84">
            <v>88</v>
          </cell>
          <cell r="N84">
            <v>462.1</v>
          </cell>
        </row>
        <row r="93">
          <cell r="H93">
            <v>0</v>
          </cell>
          <cell r="I93">
            <v>0</v>
          </cell>
          <cell r="J93">
            <v>40</v>
          </cell>
          <cell r="K93">
            <v>40</v>
          </cell>
          <cell r="L93">
            <v>40</v>
          </cell>
          <cell r="M93">
            <v>40</v>
          </cell>
          <cell r="N93">
            <v>60</v>
          </cell>
          <cell r="O93">
            <v>0</v>
          </cell>
          <cell r="P93">
            <v>0</v>
          </cell>
        </row>
        <row r="95">
          <cell r="J95">
            <v>40</v>
          </cell>
          <cell r="K95">
            <v>40</v>
          </cell>
          <cell r="L95">
            <v>40</v>
          </cell>
          <cell r="M95">
            <v>40</v>
          </cell>
          <cell r="N95">
            <v>60</v>
          </cell>
        </row>
        <row r="104">
          <cell r="H104">
            <v>0</v>
          </cell>
          <cell r="I104">
            <v>302.39999999999998</v>
          </cell>
          <cell r="J104">
            <v>79</v>
          </cell>
          <cell r="K104">
            <v>79</v>
          </cell>
          <cell r="L104">
            <v>79</v>
          </cell>
          <cell r="M104">
            <v>79</v>
          </cell>
          <cell r="N104">
            <v>744.37</v>
          </cell>
          <cell r="O104">
            <v>0</v>
          </cell>
          <cell r="P104">
            <v>0</v>
          </cell>
        </row>
        <row r="106">
          <cell r="I106">
            <v>302.39999999999998</v>
          </cell>
          <cell r="J106">
            <v>79</v>
          </cell>
          <cell r="K106">
            <v>79</v>
          </cell>
          <cell r="L106">
            <v>79</v>
          </cell>
          <cell r="M106">
            <v>79</v>
          </cell>
          <cell r="N106">
            <v>744.37</v>
          </cell>
        </row>
        <row r="115">
          <cell r="H115">
            <v>0</v>
          </cell>
          <cell r="I115">
            <v>0</v>
          </cell>
          <cell r="L115">
            <v>0</v>
          </cell>
          <cell r="M115">
            <v>0</v>
          </cell>
          <cell r="O115">
            <v>1681.13</v>
          </cell>
          <cell r="P115">
            <v>1681.13</v>
          </cell>
        </row>
        <row r="117">
          <cell r="N117">
            <v>3186.6</v>
          </cell>
          <cell r="O117">
            <v>1681.13</v>
          </cell>
          <cell r="P117">
            <v>1681.13</v>
          </cell>
        </row>
      </sheetData>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Проверка"/>
    </sheetNames>
    <sheetDataSet>
      <sheetData sheetId="0"/>
      <sheetData sheetId="1" refreshError="1"/>
      <sheetData sheetId="2" refreshError="1"/>
      <sheetData sheetId="3"/>
      <sheetData sheetId="4"/>
      <sheetData sheetId="5" refreshError="1"/>
      <sheetData sheetId="6" refreshError="1"/>
      <sheetData sheetId="7" refreshError="1"/>
      <sheetData sheetId="8"/>
      <sheetData sheetId="9"/>
      <sheetData sheetId="10" refreshError="1"/>
      <sheetData sheetId="11"/>
      <sheetData sheetId="12"/>
      <sheetData sheetId="13"/>
      <sheetData sheetId="14"/>
      <sheetData sheetId="15"/>
      <sheetData sheetId="16" refreshError="1">
        <row r="8">
          <cell r="E8">
            <v>14252.2</v>
          </cell>
          <cell r="F8">
            <v>12875.14</v>
          </cell>
          <cell r="G8">
            <v>13200.997000000005</v>
          </cell>
          <cell r="H8">
            <v>13200.997000000005</v>
          </cell>
          <cell r="I8">
            <v>14637.827000000001</v>
          </cell>
        </row>
        <row r="11">
          <cell r="E11">
            <v>13593</v>
          </cell>
          <cell r="F11">
            <v>12260.54</v>
          </cell>
          <cell r="G11">
            <v>12585.36</v>
          </cell>
          <cell r="H11">
            <v>12585.36</v>
          </cell>
          <cell r="I11">
            <v>13967.369000000001</v>
          </cell>
        </row>
        <row r="13">
          <cell r="E13">
            <v>211</v>
          </cell>
          <cell r="F13">
            <v>193.38</v>
          </cell>
          <cell r="G13">
            <v>193.7</v>
          </cell>
          <cell r="H13">
            <v>193.7</v>
          </cell>
          <cell r="I13">
            <v>210.959</v>
          </cell>
        </row>
        <row r="15">
          <cell r="E15">
            <v>364.6</v>
          </cell>
          <cell r="F15">
            <v>334.2</v>
          </cell>
          <cell r="G15">
            <v>334.78</v>
          </cell>
          <cell r="H15">
            <v>334.78</v>
          </cell>
          <cell r="I15">
            <v>364.58</v>
          </cell>
        </row>
        <row r="17">
          <cell r="E17">
            <v>45.7</v>
          </cell>
          <cell r="F17">
            <v>41.88</v>
          </cell>
          <cell r="G17">
            <v>41.957999999999998</v>
          </cell>
          <cell r="H17">
            <v>41.957999999999998</v>
          </cell>
          <cell r="I17">
            <v>45.692</v>
          </cell>
        </row>
        <row r="19">
          <cell r="E19">
            <v>33.299999999999997</v>
          </cell>
          <cell r="F19">
            <v>30.54</v>
          </cell>
          <cell r="G19">
            <v>30.593</v>
          </cell>
          <cell r="H19">
            <v>30.593</v>
          </cell>
          <cell r="I19">
            <v>33.316000000000003</v>
          </cell>
        </row>
        <row r="21">
          <cell r="E21">
            <v>0.3</v>
          </cell>
          <cell r="F21">
            <v>0.3</v>
          </cell>
          <cell r="G21">
            <v>0.29499999999999998</v>
          </cell>
          <cell r="H21">
            <v>0.29499999999999998</v>
          </cell>
          <cell r="I21">
            <v>0.32</v>
          </cell>
        </row>
        <row r="23">
          <cell r="E23">
            <v>1.2</v>
          </cell>
          <cell r="F23">
            <v>1.06</v>
          </cell>
          <cell r="G23">
            <v>1.0580000000000001</v>
          </cell>
          <cell r="H23">
            <v>1.0580000000000001</v>
          </cell>
          <cell r="I23">
            <v>1.153</v>
          </cell>
        </row>
        <row r="25">
          <cell r="E25">
            <v>3.1</v>
          </cell>
          <cell r="F25">
            <v>2.86</v>
          </cell>
          <cell r="G25">
            <v>2.86</v>
          </cell>
          <cell r="H25">
            <v>2.86</v>
          </cell>
          <cell r="I25">
            <v>3.12</v>
          </cell>
        </row>
        <row r="27">
          <cell r="F27">
            <v>10.38</v>
          </cell>
          <cell r="G27">
            <v>10.393000000000001</v>
          </cell>
          <cell r="H27">
            <v>10.393000000000001</v>
          </cell>
          <cell r="I27">
            <v>11.318</v>
          </cell>
        </row>
      </sheetData>
      <sheetData sheetId="17"/>
      <sheetData sheetId="18" refreshError="1">
        <row r="7">
          <cell r="A7" t="str">
            <v>1.1</v>
          </cell>
          <cell r="B7" t="str">
            <v>Налог 1</v>
          </cell>
          <cell r="C7" t="str">
            <v>Налог 1</v>
          </cell>
          <cell r="D7" t="str">
            <v>тыс.руб.</v>
          </cell>
          <cell r="E7">
            <v>0</v>
          </cell>
          <cell r="F7">
            <v>0</v>
          </cell>
          <cell r="G7">
            <v>0</v>
          </cell>
          <cell r="H7">
            <v>0</v>
          </cell>
          <cell r="I7">
            <v>0</v>
          </cell>
          <cell r="J7">
            <v>0</v>
          </cell>
          <cell r="K7">
            <v>0</v>
          </cell>
          <cell r="L7">
            <v>0</v>
          </cell>
          <cell r="M7">
            <v>0</v>
          </cell>
        </row>
        <row r="8">
          <cell r="B8" t="str">
            <v>налогооблагаемая база</v>
          </cell>
          <cell r="C8" t="str">
            <v>Налог 1</v>
          </cell>
          <cell r="D8" t="str">
            <v>тыс.руб.</v>
          </cell>
          <cell r="J8">
            <v>0</v>
          </cell>
          <cell r="K8">
            <v>0</v>
          </cell>
          <cell r="L8">
            <v>0</v>
          </cell>
          <cell r="M8">
            <v>0</v>
          </cell>
        </row>
        <row r="9">
          <cell r="B9" t="str">
            <v>ставка налога</v>
          </cell>
          <cell r="C9" t="str">
            <v>Налог 1</v>
          </cell>
          <cell r="D9" t="str">
            <v>%</v>
          </cell>
          <cell r="J9">
            <v>0</v>
          </cell>
          <cell r="K9">
            <v>0</v>
          </cell>
          <cell r="L9">
            <v>0</v>
          </cell>
          <cell r="M9">
            <v>0</v>
          </cell>
        </row>
        <row r="10">
          <cell r="E10">
            <v>0</v>
          </cell>
          <cell r="F10">
            <v>0</v>
          </cell>
          <cell r="G10">
            <v>0</v>
          </cell>
          <cell r="H10">
            <v>0</v>
          </cell>
          <cell r="I10">
            <v>0</v>
          </cell>
          <cell r="J10">
            <v>0</v>
          </cell>
          <cell r="K10">
            <v>0</v>
          </cell>
          <cell r="L10">
            <v>0</v>
          </cell>
          <cell r="M10">
            <v>0</v>
          </cell>
        </row>
        <row r="11">
          <cell r="J11">
            <v>0</v>
          </cell>
          <cell r="K11">
            <v>0</v>
          </cell>
          <cell r="L11">
            <v>0</v>
          </cell>
          <cell r="M11">
            <v>0</v>
          </cell>
        </row>
        <row r="12">
          <cell r="J12">
            <v>0</v>
          </cell>
          <cell r="K12">
            <v>0</v>
          </cell>
          <cell r="L12">
            <v>0</v>
          </cell>
          <cell r="M12">
            <v>0</v>
          </cell>
        </row>
        <row r="13">
          <cell r="E13">
            <v>0</v>
          </cell>
          <cell r="F13">
            <v>0</v>
          </cell>
          <cell r="G13">
            <v>0</v>
          </cell>
          <cell r="H13">
            <v>0</v>
          </cell>
          <cell r="I13">
            <v>0</v>
          </cell>
          <cell r="J13">
            <v>0</v>
          </cell>
          <cell r="K13">
            <v>0</v>
          </cell>
          <cell r="L13">
            <v>0</v>
          </cell>
          <cell r="M13">
            <v>0</v>
          </cell>
        </row>
        <row r="14">
          <cell r="J14">
            <v>0</v>
          </cell>
          <cell r="K14">
            <v>0</v>
          </cell>
          <cell r="L14">
            <v>0</v>
          </cell>
          <cell r="M14">
            <v>0</v>
          </cell>
        </row>
        <row r="15">
          <cell r="J15">
            <v>0</v>
          </cell>
          <cell r="K15">
            <v>0</v>
          </cell>
          <cell r="L15">
            <v>0</v>
          </cell>
          <cell r="M15">
            <v>0</v>
          </cell>
        </row>
        <row r="16">
          <cell r="E16">
            <v>0</v>
          </cell>
          <cell r="F16">
            <v>0</v>
          </cell>
          <cell r="G16">
            <v>0</v>
          </cell>
          <cell r="H16">
            <v>0</v>
          </cell>
          <cell r="I16">
            <v>0</v>
          </cell>
          <cell r="J16">
            <v>0</v>
          </cell>
          <cell r="K16">
            <v>0</v>
          </cell>
          <cell r="L16">
            <v>0</v>
          </cell>
          <cell r="M16">
            <v>0</v>
          </cell>
        </row>
        <row r="17">
          <cell r="J17">
            <v>0</v>
          </cell>
          <cell r="K17">
            <v>0</v>
          </cell>
          <cell r="L17">
            <v>0</v>
          </cell>
          <cell r="M17">
            <v>0</v>
          </cell>
        </row>
        <row r="18">
          <cell r="J18">
            <v>0</v>
          </cell>
          <cell r="K18">
            <v>0</v>
          </cell>
          <cell r="L18">
            <v>0</v>
          </cell>
          <cell r="M18">
            <v>0</v>
          </cell>
        </row>
        <row r="19">
          <cell r="J19">
            <v>0</v>
          </cell>
          <cell r="K19">
            <v>0</v>
          </cell>
          <cell r="L19">
            <v>0</v>
          </cell>
          <cell r="M19">
            <v>0</v>
          </cell>
        </row>
        <row r="20">
          <cell r="J20">
            <v>0</v>
          </cell>
          <cell r="K20">
            <v>0</v>
          </cell>
          <cell r="L20">
            <v>0</v>
          </cell>
          <cell r="M20">
            <v>0</v>
          </cell>
        </row>
        <row r="21">
          <cell r="J21">
            <v>0</v>
          </cell>
          <cell r="K21">
            <v>0</v>
          </cell>
          <cell r="L21">
            <v>0</v>
          </cell>
          <cell r="M21">
            <v>0</v>
          </cell>
        </row>
        <row r="22">
          <cell r="A22" t="str">
            <v>1.6</v>
          </cell>
          <cell r="B22" t="str">
            <v>Налог</v>
          </cell>
          <cell r="C22" t="str">
            <v>Налог</v>
          </cell>
          <cell r="D22" t="str">
            <v>тыс.руб.</v>
          </cell>
          <cell r="E22">
            <v>0</v>
          </cell>
          <cell r="F22">
            <v>0</v>
          </cell>
          <cell r="G22">
            <v>0</v>
          </cell>
          <cell r="H22">
            <v>0</v>
          </cell>
          <cell r="I22">
            <v>0</v>
          </cell>
          <cell r="J22">
            <v>0</v>
          </cell>
          <cell r="K22">
            <v>0</v>
          </cell>
          <cell r="L22">
            <v>0</v>
          </cell>
          <cell r="M22">
            <v>0</v>
          </cell>
        </row>
        <row r="23">
          <cell r="B23" t="str">
            <v>налогооблагаемая база</v>
          </cell>
          <cell r="C23" t="str">
            <v>Налог</v>
          </cell>
          <cell r="D23" t="str">
            <v>тыс.руб.</v>
          </cell>
          <cell r="J23">
            <v>0</v>
          </cell>
          <cell r="K23">
            <v>0</v>
          </cell>
          <cell r="L23">
            <v>0</v>
          </cell>
          <cell r="M23">
            <v>0</v>
          </cell>
        </row>
        <row r="24">
          <cell r="B24" t="str">
            <v>ставка налога</v>
          </cell>
          <cell r="C24" t="str">
            <v>Налог</v>
          </cell>
          <cell r="D24" t="str">
            <v>%</v>
          </cell>
          <cell r="J24">
            <v>0</v>
          </cell>
          <cell r="K24">
            <v>0</v>
          </cell>
          <cell r="L24">
            <v>0</v>
          </cell>
          <cell r="M24">
            <v>0</v>
          </cell>
        </row>
        <row r="25">
          <cell r="A25" t="str">
            <v>1.7</v>
          </cell>
          <cell r="B25" t="str">
            <v>Налог</v>
          </cell>
          <cell r="C25" t="str">
            <v>Налог</v>
          </cell>
          <cell r="D25" t="str">
            <v>тыс.руб.</v>
          </cell>
          <cell r="E25">
            <v>0</v>
          </cell>
          <cell r="F25">
            <v>0</v>
          </cell>
          <cell r="G25">
            <v>0</v>
          </cell>
          <cell r="H25">
            <v>0</v>
          </cell>
          <cell r="I25">
            <v>0</v>
          </cell>
          <cell r="J25">
            <v>0</v>
          </cell>
          <cell r="K25">
            <v>0</v>
          </cell>
          <cell r="L25">
            <v>0</v>
          </cell>
          <cell r="M25">
            <v>0</v>
          </cell>
        </row>
        <row r="26">
          <cell r="B26" t="str">
            <v>налогооблагаемая база</v>
          </cell>
          <cell r="C26" t="str">
            <v>Налог</v>
          </cell>
          <cell r="D26" t="str">
            <v>тыс.руб.</v>
          </cell>
          <cell r="J26">
            <v>0</v>
          </cell>
          <cell r="K26">
            <v>0</v>
          </cell>
          <cell r="L26">
            <v>0</v>
          </cell>
          <cell r="M26">
            <v>0</v>
          </cell>
        </row>
        <row r="27">
          <cell r="B27" t="str">
            <v>ставка налога</v>
          </cell>
          <cell r="C27" t="str">
            <v>Налог</v>
          </cell>
          <cell r="D27" t="str">
            <v>%</v>
          </cell>
          <cell r="J27">
            <v>0</v>
          </cell>
          <cell r="K27">
            <v>0</v>
          </cell>
          <cell r="L27">
            <v>0</v>
          </cell>
          <cell r="M27">
            <v>0</v>
          </cell>
        </row>
        <row r="28">
          <cell r="A28" t="str">
            <v>1.8</v>
          </cell>
          <cell r="B28" t="str">
            <v>Налог</v>
          </cell>
          <cell r="C28" t="str">
            <v>Налог</v>
          </cell>
          <cell r="D28" t="str">
            <v>тыс.руб.</v>
          </cell>
          <cell r="E28">
            <v>0</v>
          </cell>
          <cell r="F28">
            <v>0</v>
          </cell>
          <cell r="G28">
            <v>0</v>
          </cell>
          <cell r="H28">
            <v>0</v>
          </cell>
          <cell r="I28">
            <v>0</v>
          </cell>
          <cell r="J28">
            <v>0</v>
          </cell>
          <cell r="K28">
            <v>0</v>
          </cell>
          <cell r="L28">
            <v>0</v>
          </cell>
          <cell r="M28">
            <v>0</v>
          </cell>
        </row>
        <row r="29">
          <cell r="B29" t="str">
            <v>налогооблагаемая база</v>
          </cell>
          <cell r="C29" t="str">
            <v>Налог</v>
          </cell>
          <cell r="D29" t="str">
            <v>тыс.руб.</v>
          </cell>
          <cell r="J29">
            <v>0</v>
          </cell>
          <cell r="K29">
            <v>0</v>
          </cell>
          <cell r="L29">
            <v>0</v>
          </cell>
          <cell r="M29">
            <v>0</v>
          </cell>
        </row>
        <row r="30">
          <cell r="B30" t="str">
            <v>ставка налога</v>
          </cell>
          <cell r="C30" t="str">
            <v>Налог</v>
          </cell>
          <cell r="D30" t="str">
            <v>%</v>
          </cell>
          <cell r="J30">
            <v>0</v>
          </cell>
          <cell r="K30">
            <v>0</v>
          </cell>
          <cell r="L30">
            <v>0</v>
          </cell>
          <cell r="M30">
            <v>0</v>
          </cell>
        </row>
        <row r="31">
          <cell r="A31" t="str">
            <v>1.9</v>
          </cell>
          <cell r="B31" t="str">
            <v>Налог</v>
          </cell>
          <cell r="C31" t="str">
            <v>Налог</v>
          </cell>
          <cell r="D31" t="str">
            <v>тыс.руб.</v>
          </cell>
          <cell r="E31">
            <v>0</v>
          </cell>
          <cell r="F31">
            <v>0</v>
          </cell>
          <cell r="G31">
            <v>0</v>
          </cell>
          <cell r="H31">
            <v>0</v>
          </cell>
          <cell r="I31">
            <v>0</v>
          </cell>
          <cell r="J31">
            <v>0</v>
          </cell>
          <cell r="K31">
            <v>0</v>
          </cell>
          <cell r="L31">
            <v>0</v>
          </cell>
          <cell r="M31">
            <v>0</v>
          </cell>
        </row>
        <row r="32">
          <cell r="B32" t="str">
            <v>налогооблагаемая база</v>
          </cell>
          <cell r="C32" t="str">
            <v>Налог</v>
          </cell>
          <cell r="D32" t="str">
            <v>тыс.руб.</v>
          </cell>
          <cell r="J32">
            <v>0</v>
          </cell>
          <cell r="K32">
            <v>0</v>
          </cell>
          <cell r="L32">
            <v>0</v>
          </cell>
          <cell r="M32">
            <v>0</v>
          </cell>
        </row>
        <row r="33">
          <cell r="B33" t="str">
            <v>ставка налога</v>
          </cell>
          <cell r="C33" t="str">
            <v>Налог</v>
          </cell>
          <cell r="D33" t="str">
            <v>%</v>
          </cell>
          <cell r="J33">
            <v>0</v>
          </cell>
          <cell r="K33">
            <v>0</v>
          </cell>
          <cell r="L33">
            <v>0</v>
          </cell>
          <cell r="M33">
            <v>0</v>
          </cell>
        </row>
        <row r="34">
          <cell r="A34" t="str">
            <v>1.10</v>
          </cell>
          <cell r="B34" t="str">
            <v>Налог</v>
          </cell>
          <cell r="C34" t="str">
            <v>Налог</v>
          </cell>
          <cell r="D34" t="str">
            <v>тыс.руб.</v>
          </cell>
          <cell r="E34">
            <v>0</v>
          </cell>
          <cell r="F34">
            <v>0</v>
          </cell>
          <cell r="G34">
            <v>0</v>
          </cell>
          <cell r="H34">
            <v>0</v>
          </cell>
          <cell r="I34">
            <v>0</v>
          </cell>
          <cell r="J34">
            <v>0</v>
          </cell>
          <cell r="K34">
            <v>0</v>
          </cell>
          <cell r="L34">
            <v>0</v>
          </cell>
          <cell r="M34">
            <v>0</v>
          </cell>
        </row>
        <row r="35">
          <cell r="B35" t="str">
            <v>налогооблагаемая база</v>
          </cell>
          <cell r="C35" t="str">
            <v>Налог</v>
          </cell>
          <cell r="D35" t="str">
            <v>тыс.руб.</v>
          </cell>
          <cell r="J35">
            <v>0</v>
          </cell>
          <cell r="K35">
            <v>0</v>
          </cell>
          <cell r="L35">
            <v>0</v>
          </cell>
          <cell r="M35">
            <v>0</v>
          </cell>
        </row>
        <row r="36">
          <cell r="B36" t="str">
            <v>ставка налога</v>
          </cell>
          <cell r="C36" t="str">
            <v>Налог</v>
          </cell>
          <cell r="D36" t="str">
            <v>%</v>
          </cell>
          <cell r="J36">
            <v>0</v>
          </cell>
          <cell r="K36">
            <v>0</v>
          </cell>
          <cell r="L36">
            <v>0</v>
          </cell>
          <cell r="M36">
            <v>0</v>
          </cell>
        </row>
        <row r="37">
          <cell r="A37" t="str">
            <v>1.11</v>
          </cell>
          <cell r="B37" t="str">
            <v>Налог</v>
          </cell>
          <cell r="C37" t="str">
            <v>Налог</v>
          </cell>
          <cell r="D37" t="str">
            <v>тыс.руб.</v>
          </cell>
          <cell r="E37">
            <v>0</v>
          </cell>
          <cell r="F37">
            <v>0</v>
          </cell>
          <cell r="G37">
            <v>0</v>
          </cell>
          <cell r="H37">
            <v>0</v>
          </cell>
          <cell r="I37">
            <v>0</v>
          </cell>
          <cell r="J37">
            <v>0</v>
          </cell>
          <cell r="K37">
            <v>0</v>
          </cell>
          <cell r="L37">
            <v>0</v>
          </cell>
          <cell r="M37">
            <v>0</v>
          </cell>
        </row>
        <row r="38">
          <cell r="B38" t="str">
            <v>налогооблагаемая база</v>
          </cell>
          <cell r="C38" t="str">
            <v>Налог</v>
          </cell>
          <cell r="D38" t="str">
            <v>тыс.руб.</v>
          </cell>
          <cell r="J38">
            <v>0</v>
          </cell>
          <cell r="K38">
            <v>0</v>
          </cell>
          <cell r="L38">
            <v>0</v>
          </cell>
          <cell r="M38">
            <v>0</v>
          </cell>
        </row>
        <row r="39">
          <cell r="B39" t="str">
            <v>ставка налога</v>
          </cell>
          <cell r="C39" t="str">
            <v>Налог</v>
          </cell>
          <cell r="D39" t="str">
            <v>%</v>
          </cell>
          <cell r="J39">
            <v>0</v>
          </cell>
          <cell r="K39">
            <v>0</v>
          </cell>
          <cell r="L39">
            <v>0</v>
          </cell>
          <cell r="M39">
            <v>0</v>
          </cell>
        </row>
        <row r="40">
          <cell r="A40" t="str">
            <v>1.12</v>
          </cell>
          <cell r="B40" t="str">
            <v>Налог</v>
          </cell>
          <cell r="C40" t="str">
            <v>Налог</v>
          </cell>
          <cell r="D40" t="str">
            <v>тыс.руб.</v>
          </cell>
          <cell r="E40">
            <v>0</v>
          </cell>
          <cell r="F40">
            <v>0</v>
          </cell>
          <cell r="G40">
            <v>0</v>
          </cell>
          <cell r="H40">
            <v>0</v>
          </cell>
          <cell r="I40">
            <v>0</v>
          </cell>
          <cell r="J40">
            <v>0</v>
          </cell>
          <cell r="K40">
            <v>0</v>
          </cell>
          <cell r="L40">
            <v>0</v>
          </cell>
          <cell r="M40">
            <v>0</v>
          </cell>
        </row>
        <row r="41">
          <cell r="B41" t="str">
            <v>налогооблагаемая база</v>
          </cell>
          <cell r="C41" t="str">
            <v>Налог</v>
          </cell>
          <cell r="D41" t="str">
            <v>тыс.руб.</v>
          </cell>
          <cell r="J41">
            <v>0</v>
          </cell>
          <cell r="K41">
            <v>0</v>
          </cell>
          <cell r="L41">
            <v>0</v>
          </cell>
          <cell r="M41">
            <v>0</v>
          </cell>
        </row>
        <row r="42">
          <cell r="B42" t="str">
            <v>ставка налога</v>
          </cell>
          <cell r="C42" t="str">
            <v>Налог</v>
          </cell>
          <cell r="D42" t="str">
            <v>%</v>
          </cell>
          <cell r="J42">
            <v>0</v>
          </cell>
          <cell r="K42">
            <v>0</v>
          </cell>
          <cell r="L42">
            <v>0</v>
          </cell>
          <cell r="M42">
            <v>0</v>
          </cell>
        </row>
        <row r="43">
          <cell r="E43">
            <v>0</v>
          </cell>
          <cell r="F43">
            <v>0</v>
          </cell>
          <cell r="G43">
            <v>0</v>
          </cell>
          <cell r="H43">
            <v>0</v>
          </cell>
          <cell r="I43">
            <v>0</v>
          </cell>
          <cell r="J43">
            <v>0</v>
          </cell>
          <cell r="K43">
            <v>0</v>
          </cell>
          <cell r="L43">
            <v>0</v>
          </cell>
          <cell r="M43">
            <v>0</v>
          </cell>
        </row>
        <row r="44">
          <cell r="J44">
            <v>0</v>
          </cell>
          <cell r="K44">
            <v>0</v>
          </cell>
          <cell r="L44">
            <v>0</v>
          </cell>
          <cell r="M44">
            <v>0</v>
          </cell>
        </row>
        <row r="45">
          <cell r="J45">
            <v>0</v>
          </cell>
          <cell r="K45">
            <v>0</v>
          </cell>
          <cell r="L45">
            <v>0</v>
          </cell>
          <cell r="M45">
            <v>0</v>
          </cell>
        </row>
        <row r="46">
          <cell r="J46">
            <v>0</v>
          </cell>
          <cell r="K46">
            <v>0</v>
          </cell>
          <cell r="L46">
            <v>0</v>
          </cell>
          <cell r="M46">
            <v>0</v>
          </cell>
        </row>
        <row r="47">
          <cell r="J47">
            <v>0</v>
          </cell>
          <cell r="K47">
            <v>0</v>
          </cell>
          <cell r="L47">
            <v>0</v>
          </cell>
          <cell r="M47">
            <v>0</v>
          </cell>
        </row>
        <row r="48">
          <cell r="J48">
            <v>0</v>
          </cell>
          <cell r="K48">
            <v>0</v>
          </cell>
          <cell r="L48">
            <v>0</v>
          </cell>
          <cell r="M48">
            <v>0</v>
          </cell>
        </row>
        <row r="49">
          <cell r="A49" t="str">
            <v>1.15</v>
          </cell>
          <cell r="B49" t="str">
            <v>Налог</v>
          </cell>
          <cell r="C49" t="str">
            <v>Налог</v>
          </cell>
          <cell r="D49" t="str">
            <v>тыс.руб.</v>
          </cell>
          <cell r="E49">
            <v>0</v>
          </cell>
          <cell r="F49">
            <v>0</v>
          </cell>
          <cell r="G49">
            <v>0</v>
          </cell>
          <cell r="H49">
            <v>0</v>
          </cell>
          <cell r="I49">
            <v>0</v>
          </cell>
          <cell r="J49">
            <v>0</v>
          </cell>
          <cell r="K49">
            <v>0</v>
          </cell>
          <cell r="L49">
            <v>0</v>
          </cell>
          <cell r="M49">
            <v>0</v>
          </cell>
        </row>
        <row r="50">
          <cell r="B50" t="str">
            <v>налогооблагаемая база</v>
          </cell>
          <cell r="C50" t="str">
            <v>Налог</v>
          </cell>
          <cell r="D50" t="str">
            <v>тыс.руб.</v>
          </cell>
          <cell r="J50">
            <v>0</v>
          </cell>
          <cell r="K50">
            <v>0</v>
          </cell>
          <cell r="L50">
            <v>0</v>
          </cell>
          <cell r="M50">
            <v>0</v>
          </cell>
        </row>
        <row r="51">
          <cell r="B51" t="str">
            <v>ставка налога</v>
          </cell>
          <cell r="C51" t="str">
            <v>Налог</v>
          </cell>
          <cell r="D51" t="str">
            <v>%</v>
          </cell>
          <cell r="J51">
            <v>0</v>
          </cell>
          <cell r="K51">
            <v>0</v>
          </cell>
          <cell r="L51">
            <v>0</v>
          </cell>
          <cell r="M51">
            <v>0</v>
          </cell>
        </row>
        <row r="52">
          <cell r="A52" t="str">
            <v>1.16</v>
          </cell>
          <cell r="B52" t="str">
            <v>Налог</v>
          </cell>
          <cell r="C52" t="str">
            <v>Налог</v>
          </cell>
          <cell r="D52" t="str">
            <v>тыс.руб.</v>
          </cell>
          <cell r="E52">
            <v>0</v>
          </cell>
          <cell r="F52">
            <v>0</v>
          </cell>
          <cell r="G52">
            <v>0</v>
          </cell>
          <cell r="H52">
            <v>0</v>
          </cell>
          <cell r="I52">
            <v>0</v>
          </cell>
          <cell r="J52">
            <v>0</v>
          </cell>
          <cell r="K52">
            <v>0</v>
          </cell>
          <cell r="L52">
            <v>0</v>
          </cell>
          <cell r="M52">
            <v>0</v>
          </cell>
        </row>
        <row r="53">
          <cell r="B53" t="str">
            <v>налогооблагаемая база</v>
          </cell>
          <cell r="C53" t="str">
            <v>Налог</v>
          </cell>
          <cell r="D53" t="str">
            <v>тыс.руб.</v>
          </cell>
          <cell r="J53">
            <v>0</v>
          </cell>
          <cell r="K53">
            <v>0</v>
          </cell>
          <cell r="L53">
            <v>0</v>
          </cell>
          <cell r="M53">
            <v>0</v>
          </cell>
        </row>
        <row r="54">
          <cell r="B54" t="str">
            <v>ставка налога</v>
          </cell>
          <cell r="C54" t="str">
            <v>Налог</v>
          </cell>
          <cell r="D54" t="str">
            <v>%</v>
          </cell>
          <cell r="J54">
            <v>0</v>
          </cell>
          <cell r="K54">
            <v>0</v>
          </cell>
          <cell r="L54">
            <v>0</v>
          </cell>
          <cell r="M54">
            <v>0</v>
          </cell>
        </row>
        <row r="55">
          <cell r="A55" t="str">
            <v>1.17</v>
          </cell>
          <cell r="B55" t="str">
            <v>Налог</v>
          </cell>
          <cell r="C55" t="str">
            <v>Налог</v>
          </cell>
          <cell r="D55" t="str">
            <v>тыс.руб.</v>
          </cell>
          <cell r="E55">
            <v>0</v>
          </cell>
          <cell r="F55">
            <v>0</v>
          </cell>
          <cell r="G55">
            <v>0</v>
          </cell>
          <cell r="H55">
            <v>0</v>
          </cell>
          <cell r="I55">
            <v>0</v>
          </cell>
          <cell r="J55">
            <v>0</v>
          </cell>
          <cell r="K55">
            <v>0</v>
          </cell>
          <cell r="L55">
            <v>0</v>
          </cell>
          <cell r="M55">
            <v>0</v>
          </cell>
        </row>
        <row r="56">
          <cell r="B56" t="str">
            <v>налогооблагаемая база</v>
          </cell>
          <cell r="C56" t="str">
            <v>Налог</v>
          </cell>
          <cell r="D56" t="str">
            <v>тыс.руб.</v>
          </cell>
          <cell r="J56">
            <v>0</v>
          </cell>
          <cell r="K56">
            <v>0</v>
          </cell>
          <cell r="L56">
            <v>0</v>
          </cell>
          <cell r="M56">
            <v>0</v>
          </cell>
        </row>
        <row r="57">
          <cell r="B57" t="str">
            <v>ставка налога</v>
          </cell>
          <cell r="C57" t="str">
            <v>Налог</v>
          </cell>
          <cell r="D57" t="str">
            <v>%</v>
          </cell>
          <cell r="J57">
            <v>0</v>
          </cell>
          <cell r="K57">
            <v>0</v>
          </cell>
          <cell r="L57">
            <v>0</v>
          </cell>
          <cell r="M57">
            <v>0</v>
          </cell>
        </row>
        <row r="59">
          <cell r="E59">
            <v>0</v>
          </cell>
          <cell r="F59">
            <v>0</v>
          </cell>
          <cell r="G59">
            <v>0</v>
          </cell>
          <cell r="H59">
            <v>0</v>
          </cell>
          <cell r="I59">
            <v>0</v>
          </cell>
          <cell r="J59">
            <v>0</v>
          </cell>
          <cell r="K59">
            <v>0</v>
          </cell>
          <cell r="L59">
            <v>0</v>
          </cell>
          <cell r="M59">
            <v>0</v>
          </cell>
        </row>
      </sheetData>
      <sheetData sheetId="19"/>
      <sheetData sheetId="20" refreshError="1">
        <row r="6">
          <cell r="A6" t="str">
            <v>НП УТК, г.Челябинск</v>
          </cell>
          <cell r="B6" t="str">
            <v>тыс.руб.</v>
          </cell>
          <cell r="C6" t="str">
            <v>1</v>
          </cell>
          <cell r="D6" t="str">
            <v>НП УТК, г.Челябинск</v>
          </cell>
          <cell r="E6">
            <v>727</v>
          </cell>
          <cell r="F6">
            <v>727</v>
          </cell>
          <cell r="G6">
            <v>565</v>
          </cell>
          <cell r="H6">
            <v>565</v>
          </cell>
          <cell r="I6">
            <v>700.7</v>
          </cell>
          <cell r="J6">
            <v>124.01769911504425</v>
          </cell>
          <cell r="K6">
            <v>124.01769911504425</v>
          </cell>
          <cell r="L6">
            <v>96.382393397524083</v>
          </cell>
          <cell r="M6">
            <v>96.382393397524083</v>
          </cell>
        </row>
        <row r="8">
          <cell r="A8" t="str">
            <v>договор №  163  от 31.03.05</v>
          </cell>
          <cell r="B8" t="str">
            <v>тыс.руб.</v>
          </cell>
          <cell r="C8" t="str">
            <v>2</v>
          </cell>
          <cell r="D8" t="str">
            <v>НП УТК, г.Челябинск</v>
          </cell>
          <cell r="E8">
            <v>727</v>
          </cell>
          <cell r="F8">
            <v>727</v>
          </cell>
          <cell r="G8">
            <v>565</v>
          </cell>
          <cell r="H8">
            <v>565</v>
          </cell>
          <cell r="I8">
            <v>700.7</v>
          </cell>
          <cell r="J8">
            <v>124.01769911504425</v>
          </cell>
          <cell r="K8">
            <v>124.01769911504425</v>
          </cell>
          <cell r="L8">
            <v>96.382393397524083</v>
          </cell>
          <cell r="M8">
            <v>96.382393397524083</v>
          </cell>
        </row>
        <row r="10">
          <cell r="A10" t="str">
            <v>ПЭИ пк филиал г.Челябинск</v>
          </cell>
          <cell r="B10" t="str">
            <v>тыс.руб.</v>
          </cell>
          <cell r="C10" t="str">
            <v>1</v>
          </cell>
          <cell r="D10" t="str">
            <v>ПЭИ пк филиал г.Челябинск</v>
          </cell>
          <cell r="E10">
            <v>75</v>
          </cell>
          <cell r="F10">
            <v>75</v>
          </cell>
          <cell r="G10">
            <v>120</v>
          </cell>
          <cell r="H10">
            <v>120</v>
          </cell>
          <cell r="I10">
            <v>150</v>
          </cell>
          <cell r="J10">
            <v>125</v>
          </cell>
          <cell r="K10">
            <v>125</v>
          </cell>
          <cell r="L10">
            <v>200</v>
          </cell>
          <cell r="M10">
            <v>200</v>
          </cell>
        </row>
        <row r="12">
          <cell r="A12" t="str">
            <v>договор № 4___ от _01.12.05</v>
          </cell>
          <cell r="B12" t="str">
            <v>тыс.руб.</v>
          </cell>
          <cell r="C12" t="str">
            <v>2</v>
          </cell>
          <cell r="D12" t="str">
            <v>ПЭИ пк филиал г.Челябинск</v>
          </cell>
          <cell r="E12">
            <v>75</v>
          </cell>
          <cell r="F12">
            <v>75</v>
          </cell>
          <cell r="G12">
            <v>120</v>
          </cell>
          <cell r="H12">
            <v>120</v>
          </cell>
          <cell r="I12">
            <v>150</v>
          </cell>
          <cell r="J12">
            <v>125</v>
          </cell>
          <cell r="K12">
            <v>125</v>
          </cell>
          <cell r="L12">
            <v>200</v>
          </cell>
          <cell r="M12">
            <v>200</v>
          </cell>
        </row>
        <row r="14">
          <cell r="A14" t="str">
            <v>ИПК Госслужбы г.Москва</v>
          </cell>
          <cell r="B14" t="str">
            <v>тыс.руб.</v>
          </cell>
          <cell r="C14" t="str">
            <v>1</v>
          </cell>
          <cell r="D14" t="str">
            <v>ИПК Госслужбы г.Москва</v>
          </cell>
          <cell r="E14">
            <v>0</v>
          </cell>
          <cell r="F14">
            <v>0</v>
          </cell>
          <cell r="G14">
            <v>93</v>
          </cell>
          <cell r="H14">
            <v>93</v>
          </cell>
          <cell r="I14">
            <v>216</v>
          </cell>
          <cell r="J14">
            <v>232.25806451612905</v>
          </cell>
          <cell r="K14">
            <v>232.25806451612905</v>
          </cell>
          <cell r="L14">
            <v>0</v>
          </cell>
          <cell r="M14">
            <v>0</v>
          </cell>
        </row>
        <row r="16">
          <cell r="A16" t="str">
            <v>договор № 4  от01.12.05г</v>
          </cell>
          <cell r="B16" t="str">
            <v>тыс.руб.</v>
          </cell>
          <cell r="C16" t="str">
            <v>2</v>
          </cell>
          <cell r="D16" t="str">
            <v>ИПК Госслужбы г.Москва</v>
          </cell>
          <cell r="G16">
            <v>93</v>
          </cell>
          <cell r="H16">
            <v>93</v>
          </cell>
          <cell r="I16">
            <v>216</v>
          </cell>
          <cell r="J16">
            <v>232.25806451612905</v>
          </cell>
          <cell r="K16">
            <v>232.25806451612905</v>
          </cell>
          <cell r="L16">
            <v>0</v>
          </cell>
          <cell r="M16">
            <v>0</v>
          </cell>
        </row>
        <row r="20">
          <cell r="A20" t="str">
            <v>договор № __2_ от _17.12.04</v>
          </cell>
        </row>
        <row r="24">
          <cell r="A24" t="str">
            <v>договор № _158/к__ от __07.02.05</v>
          </cell>
        </row>
        <row r="28">
          <cell r="A28" t="str">
            <v>договор № _968 от _15.12.04</v>
          </cell>
        </row>
        <row r="33">
          <cell r="A33" t="str">
            <v>договор № _05-074-009 от_02.03.05</v>
          </cell>
        </row>
        <row r="37">
          <cell r="A37" t="str">
            <v>договор № ___ от ____</v>
          </cell>
        </row>
        <row r="41">
          <cell r="A41" t="str">
            <v>договор № ___ от ____</v>
          </cell>
        </row>
        <row r="43">
          <cell r="A43" t="str">
            <v>ООО "УЦОТ и СЗЭ" г.Екатеринбург</v>
          </cell>
          <cell r="B43" t="str">
            <v>тыс.руб.</v>
          </cell>
          <cell r="C43" t="str">
            <v>1</v>
          </cell>
          <cell r="D43" t="str">
            <v>ООО "УЦОТ и СЗЭ" г.Екатеринбург</v>
          </cell>
          <cell r="E43">
            <v>0</v>
          </cell>
          <cell r="F43">
            <v>0</v>
          </cell>
          <cell r="G43">
            <v>40</v>
          </cell>
          <cell r="H43">
            <v>40</v>
          </cell>
          <cell r="I43">
            <v>60</v>
          </cell>
          <cell r="J43">
            <v>150</v>
          </cell>
          <cell r="K43">
            <v>150</v>
          </cell>
          <cell r="L43">
            <v>0</v>
          </cell>
          <cell r="M43">
            <v>0</v>
          </cell>
        </row>
        <row r="45">
          <cell r="A45" t="str">
            <v>договор № ___ от ____</v>
          </cell>
          <cell r="B45" t="str">
            <v>тыс.руб.</v>
          </cell>
          <cell r="C45" t="str">
            <v>2</v>
          </cell>
          <cell r="D45" t="str">
            <v>ООО "УЦОТ и СЗЭ" г.Екатеринбург</v>
          </cell>
          <cell r="G45">
            <v>40</v>
          </cell>
          <cell r="H45">
            <v>40</v>
          </cell>
          <cell r="I45">
            <v>60</v>
          </cell>
          <cell r="J45">
            <v>150</v>
          </cell>
          <cell r="K45">
            <v>150</v>
          </cell>
          <cell r="L45">
            <v>0</v>
          </cell>
          <cell r="M45">
            <v>0</v>
          </cell>
        </row>
        <row r="47">
          <cell r="A47" t="str">
            <v>прочие</v>
          </cell>
          <cell r="B47" t="str">
            <v>тыс.руб.</v>
          </cell>
          <cell r="C47" t="str">
            <v>1</v>
          </cell>
          <cell r="D47" t="str">
            <v>прочие</v>
          </cell>
          <cell r="E47">
            <v>0</v>
          </cell>
          <cell r="F47">
            <v>0</v>
          </cell>
          <cell r="G47">
            <v>79</v>
          </cell>
          <cell r="H47">
            <v>79</v>
          </cell>
          <cell r="I47">
            <v>622.29999999999995</v>
          </cell>
          <cell r="J47">
            <v>787.72151898734171</v>
          </cell>
          <cell r="K47">
            <v>787.72151898734171</v>
          </cell>
          <cell r="L47">
            <v>0</v>
          </cell>
          <cell r="M47">
            <v>0</v>
          </cell>
        </row>
        <row r="49">
          <cell r="A49" t="str">
            <v>договор № ___ от ____</v>
          </cell>
          <cell r="B49" t="str">
            <v>тыс.руб.</v>
          </cell>
          <cell r="C49" t="str">
            <v>2</v>
          </cell>
          <cell r="D49" t="str">
            <v>прочие</v>
          </cell>
          <cell r="G49">
            <v>79</v>
          </cell>
          <cell r="H49">
            <v>79</v>
          </cell>
          <cell r="I49">
            <v>622.29999999999995</v>
          </cell>
          <cell r="J49">
            <v>787.72151898734171</v>
          </cell>
          <cell r="K49">
            <v>787.72151898734171</v>
          </cell>
          <cell r="L49">
            <v>0</v>
          </cell>
          <cell r="M49">
            <v>0</v>
          </cell>
        </row>
        <row r="51">
          <cell r="A51" t="str">
            <v>&lt;Учебное заведение&gt;</v>
          </cell>
          <cell r="B51" t="str">
            <v>тыс.руб.</v>
          </cell>
          <cell r="C51" t="str">
            <v>1</v>
          </cell>
          <cell r="D51" t="str">
            <v>&lt;Учебное заведение&gt;</v>
          </cell>
          <cell r="E51">
            <v>0</v>
          </cell>
          <cell r="F51">
            <v>0</v>
          </cell>
          <cell r="G51">
            <v>0</v>
          </cell>
          <cell r="H51">
            <v>0</v>
          </cell>
          <cell r="I51">
            <v>0</v>
          </cell>
          <cell r="J51">
            <v>0</v>
          </cell>
          <cell r="K51">
            <v>0</v>
          </cell>
          <cell r="L51">
            <v>0</v>
          </cell>
          <cell r="M51">
            <v>0</v>
          </cell>
        </row>
        <row r="53">
          <cell r="A53" t="str">
            <v>договор № ___ от ____</v>
          </cell>
          <cell r="B53" t="str">
            <v>тыс.руб.</v>
          </cell>
          <cell r="C53" t="str">
            <v>2</v>
          </cell>
          <cell r="D53" t="str">
            <v>&lt;Учебное заведение&gt;</v>
          </cell>
          <cell r="J53">
            <v>0</v>
          </cell>
          <cell r="K53">
            <v>0</v>
          </cell>
          <cell r="L53">
            <v>0</v>
          </cell>
          <cell r="M53">
            <v>0</v>
          </cell>
        </row>
        <row r="57">
          <cell r="A57" t="str">
            <v>договор № ___ от ____</v>
          </cell>
        </row>
        <row r="61">
          <cell r="A61" t="str">
            <v>договор № ___ от ____</v>
          </cell>
        </row>
        <row r="63">
          <cell r="A63" t="str">
            <v>&lt;Учебное заведение&gt;</v>
          </cell>
          <cell r="B63" t="str">
            <v>тыс.руб.</v>
          </cell>
          <cell r="C63" t="str">
            <v>1</v>
          </cell>
          <cell r="D63" t="str">
            <v>&lt;Учебное заведение&gt;</v>
          </cell>
          <cell r="E63">
            <v>0</v>
          </cell>
          <cell r="F63">
            <v>0</v>
          </cell>
          <cell r="G63">
            <v>0</v>
          </cell>
          <cell r="H63">
            <v>0</v>
          </cell>
          <cell r="I63">
            <v>0</v>
          </cell>
          <cell r="J63">
            <v>0</v>
          </cell>
          <cell r="K63">
            <v>0</v>
          </cell>
          <cell r="L63">
            <v>0</v>
          </cell>
          <cell r="M63">
            <v>0</v>
          </cell>
        </row>
        <row r="65">
          <cell r="A65" t="str">
            <v>договор № ___ от ____</v>
          </cell>
          <cell r="B65" t="str">
            <v>тыс.руб.</v>
          </cell>
          <cell r="C65" t="str">
            <v>2</v>
          </cell>
          <cell r="D65" t="str">
            <v>&lt;Учебное заведение&gt;</v>
          </cell>
          <cell r="J65">
            <v>0</v>
          </cell>
          <cell r="K65">
            <v>0</v>
          </cell>
          <cell r="L65">
            <v>0</v>
          </cell>
          <cell r="M65">
            <v>0</v>
          </cell>
        </row>
        <row r="69">
          <cell r="A69" t="str">
            <v>договор № ___ от ____</v>
          </cell>
        </row>
        <row r="71">
          <cell r="A71" t="str">
            <v>&lt;Учебное заведение&gt;</v>
          </cell>
          <cell r="B71" t="str">
            <v>тыс.руб.</v>
          </cell>
          <cell r="C71" t="str">
            <v>1</v>
          </cell>
          <cell r="D71" t="str">
            <v>&lt;Учебное заведение&gt;</v>
          </cell>
          <cell r="E71">
            <v>0</v>
          </cell>
          <cell r="F71">
            <v>0</v>
          </cell>
          <cell r="G71">
            <v>0</v>
          </cell>
          <cell r="H71">
            <v>0</v>
          </cell>
          <cell r="I71">
            <v>0</v>
          </cell>
          <cell r="J71">
            <v>0</v>
          </cell>
          <cell r="K71">
            <v>0</v>
          </cell>
          <cell r="L71">
            <v>0</v>
          </cell>
          <cell r="M71">
            <v>0</v>
          </cell>
        </row>
        <row r="73">
          <cell r="A73" t="str">
            <v>договор № ___ от ____</v>
          </cell>
          <cell r="B73" t="str">
            <v>тыс.руб.</v>
          </cell>
          <cell r="C73" t="str">
            <v>2</v>
          </cell>
          <cell r="D73" t="str">
            <v>&lt;Учебное заведение&gt;</v>
          </cell>
          <cell r="J73">
            <v>0</v>
          </cell>
          <cell r="K73">
            <v>0</v>
          </cell>
          <cell r="L73">
            <v>0</v>
          </cell>
          <cell r="M73">
            <v>0</v>
          </cell>
        </row>
        <row r="75">
          <cell r="A75" t="str">
            <v>&lt;Учебное заведение&gt;</v>
          </cell>
          <cell r="B75" t="str">
            <v>тыс.руб.</v>
          </cell>
          <cell r="C75" t="str">
            <v>1</v>
          </cell>
          <cell r="D75" t="str">
            <v>&lt;Учебное заведение&gt;</v>
          </cell>
          <cell r="E75">
            <v>0</v>
          </cell>
          <cell r="F75">
            <v>0</v>
          </cell>
          <cell r="G75">
            <v>0</v>
          </cell>
          <cell r="H75">
            <v>0</v>
          </cell>
          <cell r="I75">
            <v>0</v>
          </cell>
          <cell r="J75">
            <v>0</v>
          </cell>
          <cell r="K75">
            <v>0</v>
          </cell>
          <cell r="L75">
            <v>0</v>
          </cell>
          <cell r="M75">
            <v>0</v>
          </cell>
        </row>
        <row r="77">
          <cell r="A77" t="str">
            <v>договор № ___ от ____</v>
          </cell>
          <cell r="B77" t="str">
            <v>тыс.руб.</v>
          </cell>
          <cell r="C77" t="str">
            <v>2</v>
          </cell>
          <cell r="D77" t="str">
            <v>&lt;Учебное заведение&gt;</v>
          </cell>
          <cell r="J77">
            <v>0</v>
          </cell>
          <cell r="K77">
            <v>0</v>
          </cell>
          <cell r="L77">
            <v>0</v>
          </cell>
          <cell r="M77">
            <v>0</v>
          </cell>
        </row>
        <row r="79">
          <cell r="A79" t="str">
            <v>&lt;Учебное заведение&gt;</v>
          </cell>
          <cell r="B79" t="str">
            <v>тыс.руб.</v>
          </cell>
          <cell r="C79" t="str">
            <v>1</v>
          </cell>
          <cell r="D79" t="str">
            <v>&lt;Учебное заведение&gt;</v>
          </cell>
          <cell r="E79">
            <v>0</v>
          </cell>
          <cell r="F79">
            <v>0</v>
          </cell>
          <cell r="G79">
            <v>0</v>
          </cell>
          <cell r="H79">
            <v>0</v>
          </cell>
          <cell r="I79">
            <v>0</v>
          </cell>
          <cell r="J79">
            <v>0</v>
          </cell>
          <cell r="K79">
            <v>0</v>
          </cell>
          <cell r="L79">
            <v>0</v>
          </cell>
          <cell r="M79">
            <v>0</v>
          </cell>
        </row>
        <row r="81">
          <cell r="A81" t="str">
            <v>договор № ___ от ____</v>
          </cell>
          <cell r="B81" t="str">
            <v>тыс.руб.</v>
          </cell>
          <cell r="C81" t="str">
            <v>2</v>
          </cell>
          <cell r="D81" t="str">
            <v>&lt;Учебное заведение&gt;</v>
          </cell>
          <cell r="J81">
            <v>0</v>
          </cell>
          <cell r="K81">
            <v>0</v>
          </cell>
          <cell r="L81">
            <v>0</v>
          </cell>
          <cell r="M81">
            <v>0</v>
          </cell>
        </row>
        <row r="83">
          <cell r="A83" t="str">
            <v>Прочие расходы на обучение</v>
          </cell>
          <cell r="B83" t="str">
            <v>тыс.руб.</v>
          </cell>
          <cell r="C83" t="str">
            <v>1</v>
          </cell>
          <cell r="D83" t="str">
            <v>Прочие расходы на обучение</v>
          </cell>
          <cell r="E83">
            <v>0</v>
          </cell>
          <cell r="F83">
            <v>302.39999999999998</v>
          </cell>
          <cell r="G83">
            <v>0</v>
          </cell>
          <cell r="H83">
            <v>0</v>
          </cell>
          <cell r="I83">
            <v>0</v>
          </cell>
          <cell r="J83">
            <v>0</v>
          </cell>
          <cell r="K83">
            <v>0</v>
          </cell>
          <cell r="L83">
            <v>0</v>
          </cell>
          <cell r="M83">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row r="86">
          <cell r="A86" t="str">
            <v>договор № ___ от ____</v>
          </cell>
          <cell r="B86" t="str">
            <v>тыс.руб.</v>
          </cell>
          <cell r="C86" t="str">
            <v>2</v>
          </cell>
          <cell r="D86" t="str">
            <v>Прочие расходы на обучение</v>
          </cell>
          <cell r="J86">
            <v>0</v>
          </cell>
          <cell r="K86">
            <v>0</v>
          </cell>
          <cell r="L86">
            <v>0</v>
          </cell>
          <cell r="M86">
            <v>0</v>
          </cell>
        </row>
      </sheetData>
      <sheetData sheetId="21"/>
      <sheetData sheetId="22"/>
      <sheetData sheetId="23"/>
      <sheetData sheetId="24"/>
      <sheetData sheetId="25"/>
      <sheetData sheetId="26"/>
      <sheetData sheetId="27"/>
      <sheetData sheetId="28"/>
      <sheetData sheetId="29"/>
      <sheetData sheetId="30"/>
      <sheetData sheetId="31" refreshError="1">
        <row r="9">
          <cell r="B9" t="str">
            <v>договор № _22005-451__ от _01.07.04 ООО"Анкор-Челябинск"___</v>
          </cell>
          <cell r="C9" t="str">
            <v>1.1</v>
          </cell>
          <cell r="D9" t="str">
            <v>Наращивание дамб 3-ей и 4-ой секций золоотвала</v>
          </cell>
          <cell r="E9" t="str">
            <v>договор № _22005-451__ от _01.07.04 ООО"Анкор-Челябинск"___</v>
          </cell>
          <cell r="F9" t="str">
            <v xml:space="preserve">тыс. руб. </v>
          </cell>
          <cell r="G9">
            <v>0</v>
          </cell>
          <cell r="L9">
            <v>0</v>
          </cell>
          <cell r="M9">
            <v>0</v>
          </cell>
          <cell r="N9">
            <v>0</v>
          </cell>
          <cell r="O9">
            <v>0</v>
          </cell>
        </row>
        <row r="10">
          <cell r="B10" t="str">
            <v>договор № _3-22-05-631-ГРЭС__ от _11.04.05 ИП"Малявкин И.А."___</v>
          </cell>
          <cell r="C10" t="str">
            <v>1.1</v>
          </cell>
          <cell r="D10" t="str">
            <v>Наращивание дамб 3-ей и 4-ой секций золоотвала</v>
          </cell>
          <cell r="E10" t="str">
            <v>договор № _3-22-05-631-ГРЭС__ от _11.04.05 ИП"Малявкин И.А."___</v>
          </cell>
          <cell r="F10" t="str">
            <v xml:space="preserve">тыс. руб. </v>
          </cell>
          <cell r="G10">
            <v>5186</v>
          </cell>
          <cell r="L10">
            <v>0</v>
          </cell>
          <cell r="M10">
            <v>0</v>
          </cell>
          <cell r="N10">
            <v>0</v>
          </cell>
          <cell r="O10">
            <v>0</v>
          </cell>
        </row>
        <row r="17">
          <cell r="B17" t="str">
            <v>договор № _2М-04-22-05-388__ от _16.02.04 ЗАО"ЮМУ""УЭМ"___</v>
          </cell>
          <cell r="C17" t="str">
            <v>1.1</v>
          </cell>
          <cell r="D17" t="str">
            <v>Замена покрытия на галереи транспортеров №4,19</v>
          </cell>
          <cell r="E17" t="str">
            <v>договор № _2М-04-22-05-388__ от _16.02.04 ЗАО"ЮМУ""УЭМ"___</v>
          </cell>
          <cell r="F17" t="str">
            <v xml:space="preserve">тыс. руб. </v>
          </cell>
          <cell r="G17">
            <v>6400</v>
          </cell>
          <cell r="L17">
            <v>0</v>
          </cell>
          <cell r="M17">
            <v>0</v>
          </cell>
          <cell r="N17">
            <v>0</v>
          </cell>
          <cell r="O17">
            <v>0</v>
          </cell>
        </row>
        <row r="18">
          <cell r="B18" t="str">
            <v>договор № ___ от ____</v>
          </cell>
          <cell r="C18" t="str">
            <v>1.1</v>
          </cell>
          <cell r="D18" t="str">
            <v>Замена покрытия на галереи транспортеров №4,19</v>
          </cell>
          <cell r="E18" t="str">
            <v>договор № ___ от ____</v>
          </cell>
          <cell r="F18" t="str">
            <v xml:space="preserve">тыс. руб. </v>
          </cell>
          <cell r="I18">
            <v>5600</v>
          </cell>
          <cell r="J18">
            <v>5600</v>
          </cell>
          <cell r="L18">
            <v>0</v>
          </cell>
          <cell r="M18">
            <v>0</v>
          </cell>
          <cell r="N18">
            <v>0</v>
          </cell>
          <cell r="O18">
            <v>0</v>
          </cell>
        </row>
        <row r="20">
          <cell r="A20" t="str">
            <v xml:space="preserve"> - </v>
          </cell>
          <cell r="B20" t="str">
            <v>Реконструкция бытового корпуса</v>
          </cell>
          <cell r="C20" t="str">
            <v>1</v>
          </cell>
          <cell r="D20" t="str">
            <v>Реконструкция бытового корпуса</v>
          </cell>
          <cell r="F20" t="str">
            <v xml:space="preserve">тыс. руб. </v>
          </cell>
          <cell r="G20">
            <v>0</v>
          </cell>
          <cell r="H20">
            <v>0</v>
          </cell>
          <cell r="I20">
            <v>10000</v>
          </cell>
          <cell r="J20">
            <v>10000</v>
          </cell>
          <cell r="K20">
            <v>0</v>
          </cell>
          <cell r="L20">
            <v>0</v>
          </cell>
          <cell r="M20">
            <v>0</v>
          </cell>
          <cell r="N20">
            <v>0</v>
          </cell>
          <cell r="O20">
            <v>0</v>
          </cell>
        </row>
        <row r="22">
          <cell r="B22" t="str">
            <v>договор № ___ от ____</v>
          </cell>
          <cell r="C22" t="str">
            <v>1.1</v>
          </cell>
          <cell r="D22" t="str">
            <v>Реконструкция бытового корпуса</v>
          </cell>
          <cell r="E22" t="str">
            <v>договор № ___ от ____</v>
          </cell>
          <cell r="F22" t="str">
            <v xml:space="preserve">тыс. руб. </v>
          </cell>
          <cell r="I22">
            <v>10000</v>
          </cell>
          <cell r="J22">
            <v>10000</v>
          </cell>
          <cell r="L22">
            <v>0</v>
          </cell>
          <cell r="M22">
            <v>0</v>
          </cell>
          <cell r="N22">
            <v>0</v>
          </cell>
          <cell r="O22">
            <v>0</v>
          </cell>
        </row>
        <row r="24">
          <cell r="A24" t="str">
            <v xml:space="preserve"> - </v>
          </cell>
          <cell r="B24" t="str">
            <v>Система комерческого учета эл.энергии АИИС КУЭ</v>
          </cell>
          <cell r="C24" t="str">
            <v>1</v>
          </cell>
          <cell r="D24" t="str">
            <v>Система комерческого учета эл.энергии АИИС КУЭ</v>
          </cell>
          <cell r="F24" t="str">
            <v xml:space="preserve">тыс. руб. </v>
          </cell>
          <cell r="G24">
            <v>14300</v>
          </cell>
          <cell r="H24">
            <v>14771.8</v>
          </cell>
          <cell r="I24">
            <v>0</v>
          </cell>
          <cell r="J24">
            <v>0</v>
          </cell>
          <cell r="K24">
            <v>0</v>
          </cell>
          <cell r="L24">
            <v>0</v>
          </cell>
          <cell r="M24">
            <v>0</v>
          </cell>
          <cell r="N24">
            <v>0</v>
          </cell>
          <cell r="O24">
            <v>0</v>
          </cell>
        </row>
        <row r="26">
          <cell r="B26" t="str">
            <v>договор № _1-0/012__ от _01.03.05 ЗАО"ИСКРЭН"___</v>
          </cell>
          <cell r="C26" t="str">
            <v>1.1</v>
          </cell>
          <cell r="D26" t="str">
            <v>Система комерческого учета эл.энергии АИИС КУЭ</v>
          </cell>
          <cell r="E26" t="str">
            <v>договор № _1-0/012__ от _01.03.05 ЗАО"ИСКРЭН"___</v>
          </cell>
          <cell r="F26" t="str">
            <v xml:space="preserve">тыс. руб. </v>
          </cell>
          <cell r="G26">
            <v>14300</v>
          </cell>
          <cell r="H26">
            <v>0</v>
          </cell>
          <cell r="K26">
            <v>0</v>
          </cell>
          <cell r="L26">
            <v>0</v>
          </cell>
          <cell r="M26">
            <v>0</v>
          </cell>
          <cell r="N26">
            <v>0</v>
          </cell>
          <cell r="O26">
            <v>0</v>
          </cell>
        </row>
        <row r="27">
          <cell r="B27" t="str">
            <v>договор № ___ от ____</v>
          </cell>
          <cell r="C27" t="str">
            <v>1.1</v>
          </cell>
          <cell r="D27" t="str">
            <v>Система комерческого учета эл.энергии АИИС КУЭ</v>
          </cell>
          <cell r="E27" t="str">
            <v>договор № ___ от ____</v>
          </cell>
          <cell r="F27" t="str">
            <v xml:space="preserve">тыс. руб. </v>
          </cell>
          <cell r="L27">
            <v>0</v>
          </cell>
          <cell r="M27">
            <v>0</v>
          </cell>
          <cell r="N27">
            <v>0</v>
          </cell>
          <cell r="O27">
            <v>0</v>
          </cell>
        </row>
        <row r="30">
          <cell r="A30" t="str">
            <v xml:space="preserve"> - </v>
          </cell>
          <cell r="B30" t="str">
            <v>Реконструкция блока ст.№9</v>
          </cell>
          <cell r="C30" t="str">
            <v>1</v>
          </cell>
          <cell r="D30" t="str">
            <v>Реконструкция блока ст.№9</v>
          </cell>
          <cell r="F30" t="str">
            <v xml:space="preserve">тыс. руб. </v>
          </cell>
          <cell r="G30">
            <v>5130</v>
          </cell>
          <cell r="H30">
            <v>5003.6000000000004</v>
          </cell>
          <cell r="I30">
            <v>0</v>
          </cell>
          <cell r="J30">
            <v>0</v>
          </cell>
          <cell r="K30">
            <v>0</v>
          </cell>
          <cell r="L30">
            <v>0</v>
          </cell>
          <cell r="M30">
            <v>0</v>
          </cell>
          <cell r="N30">
            <v>0</v>
          </cell>
          <cell r="O30">
            <v>0</v>
          </cell>
        </row>
        <row r="32">
          <cell r="E32" t="str">
            <v>договор № _01-05-562__ от _ЗАО"Энерготех" г.Санкт-Петербург___</v>
          </cell>
          <cell r="G32">
            <v>923</v>
          </cell>
          <cell r="K32">
            <v>0</v>
          </cell>
          <cell r="L32">
            <v>0</v>
          </cell>
          <cell r="M32">
            <v>0</v>
          </cell>
          <cell r="N32">
            <v>0</v>
          </cell>
          <cell r="O32">
            <v>0</v>
          </cell>
        </row>
        <row r="33">
          <cell r="E33" t="str">
            <v>договор № _1-22-05-563__ от _01.02.05 ООО"Гидроремонт"___</v>
          </cell>
          <cell r="G33">
            <v>226</v>
          </cell>
          <cell r="L33">
            <v>0</v>
          </cell>
          <cell r="M33">
            <v>0</v>
          </cell>
          <cell r="N33">
            <v>0</v>
          </cell>
          <cell r="O33">
            <v>0</v>
          </cell>
        </row>
        <row r="34">
          <cell r="E34" t="str">
            <v>договор № _21__ от _31.01.05 ОАО"Челябэнергоремонт"___</v>
          </cell>
          <cell r="G34">
            <v>3981</v>
          </cell>
          <cell r="L34">
            <v>0</v>
          </cell>
          <cell r="M34">
            <v>0</v>
          </cell>
          <cell r="N34">
            <v>0</v>
          </cell>
          <cell r="O34">
            <v>0</v>
          </cell>
        </row>
        <row r="36">
          <cell r="A36" t="str">
            <v xml:space="preserve"> - </v>
          </cell>
          <cell r="B36" t="str">
            <v>Реконструкция котла ст.№13 с установкой эмульгаторов</v>
          </cell>
          <cell r="C36" t="str">
            <v>1</v>
          </cell>
          <cell r="D36" t="str">
            <v>Реконструкция котла ст.№13 с установкой эмульгаторов</v>
          </cell>
          <cell r="F36" t="str">
            <v xml:space="preserve">тыс. руб. </v>
          </cell>
          <cell r="G36">
            <v>0</v>
          </cell>
          <cell r="H36">
            <v>0</v>
          </cell>
          <cell r="I36">
            <v>25291</v>
          </cell>
          <cell r="J36">
            <v>25291</v>
          </cell>
          <cell r="K36">
            <v>0</v>
          </cell>
          <cell r="L36">
            <v>0</v>
          </cell>
          <cell r="M36">
            <v>0</v>
          </cell>
          <cell r="N36">
            <v>0</v>
          </cell>
          <cell r="O36">
            <v>0</v>
          </cell>
        </row>
        <row r="38">
          <cell r="E38" t="str">
            <v>договор № _</v>
          </cell>
          <cell r="I38">
            <v>25291</v>
          </cell>
          <cell r="J38">
            <v>25291</v>
          </cell>
          <cell r="L38">
            <v>0</v>
          </cell>
          <cell r="M38">
            <v>0</v>
          </cell>
          <cell r="N38">
            <v>0</v>
          </cell>
          <cell r="O38">
            <v>0</v>
          </cell>
        </row>
        <row r="40">
          <cell r="A40" t="str">
            <v xml:space="preserve"> - </v>
          </cell>
          <cell r="B40" t="str">
            <v>Реконструкция котла ст.№9</v>
          </cell>
          <cell r="C40" t="str">
            <v>1</v>
          </cell>
          <cell r="D40" t="str">
            <v>Реконструкция котла ст.№9</v>
          </cell>
          <cell r="F40" t="str">
            <v xml:space="preserve">тыс. руб. </v>
          </cell>
          <cell r="G40">
            <v>7670</v>
          </cell>
          <cell r="H40">
            <v>0</v>
          </cell>
          <cell r="I40">
            <v>0</v>
          </cell>
          <cell r="J40">
            <v>0</v>
          </cell>
          <cell r="K40">
            <v>0</v>
          </cell>
          <cell r="L40">
            <v>0</v>
          </cell>
          <cell r="M40">
            <v>0</v>
          </cell>
          <cell r="N40">
            <v>0</v>
          </cell>
          <cell r="O40">
            <v>0</v>
          </cell>
        </row>
        <row r="42">
          <cell r="G42">
            <v>4908</v>
          </cell>
          <cell r="L42">
            <v>0</v>
          </cell>
          <cell r="M42">
            <v>0</v>
          </cell>
          <cell r="N42">
            <v>0</v>
          </cell>
          <cell r="O42">
            <v>0</v>
          </cell>
        </row>
        <row r="43">
          <cell r="G43">
            <v>2762</v>
          </cell>
          <cell r="L43">
            <v>0</v>
          </cell>
          <cell r="M43">
            <v>0</v>
          </cell>
          <cell r="N43">
            <v>0</v>
          </cell>
          <cell r="O43">
            <v>0</v>
          </cell>
        </row>
        <row r="45">
          <cell r="A45" t="str">
            <v xml:space="preserve"> - </v>
          </cell>
          <cell r="B45" t="str">
            <v>Приобретение тренажера энергоблока</v>
          </cell>
          <cell r="C45" t="str">
            <v>1</v>
          </cell>
          <cell r="D45" t="str">
            <v>Приобретение тренажера энергоблока</v>
          </cell>
          <cell r="F45" t="str">
            <v xml:space="preserve">тыс. руб. </v>
          </cell>
          <cell r="G45">
            <v>0</v>
          </cell>
          <cell r="H45">
            <v>0</v>
          </cell>
          <cell r="I45">
            <v>3000</v>
          </cell>
          <cell r="J45">
            <v>3000</v>
          </cell>
          <cell r="K45">
            <v>0</v>
          </cell>
          <cell r="L45">
            <v>0</v>
          </cell>
          <cell r="M45">
            <v>0</v>
          </cell>
          <cell r="N45">
            <v>0</v>
          </cell>
          <cell r="O45">
            <v>0</v>
          </cell>
        </row>
        <row r="47">
          <cell r="B47" t="str">
            <v>договор № _</v>
          </cell>
          <cell r="C47" t="str">
            <v>1.1</v>
          </cell>
          <cell r="D47" t="str">
            <v>Приобретение тренажера энергоблока</v>
          </cell>
          <cell r="E47" t="str">
            <v>договор № _</v>
          </cell>
          <cell r="F47" t="str">
            <v xml:space="preserve">тыс. руб. </v>
          </cell>
          <cell r="I47">
            <v>3000</v>
          </cell>
          <cell r="J47">
            <v>3000</v>
          </cell>
          <cell r="L47">
            <v>0</v>
          </cell>
          <cell r="M47">
            <v>0</v>
          </cell>
          <cell r="N47">
            <v>0</v>
          </cell>
          <cell r="O47">
            <v>0</v>
          </cell>
        </row>
        <row r="52">
          <cell r="B52" t="str">
            <v>договор № _59__ от _25.02.05 ОАО"Челябэнергоремонт"___</v>
          </cell>
          <cell r="C52" t="str">
            <v>1.1</v>
          </cell>
          <cell r="D52" t="str">
            <v>Реконструкция котла ст.№5</v>
          </cell>
          <cell r="E52" t="str">
            <v>договор № _59__ от _25.02.05 ОАО"Челябэнергоремонт"___</v>
          </cell>
          <cell r="F52" t="str">
            <v xml:space="preserve">тыс. руб. </v>
          </cell>
          <cell r="G52">
            <v>1381</v>
          </cell>
          <cell r="K52">
            <v>0</v>
          </cell>
          <cell r="L52">
            <v>0</v>
          </cell>
          <cell r="M52">
            <v>0</v>
          </cell>
          <cell r="N52">
            <v>0</v>
          </cell>
          <cell r="O52">
            <v>0</v>
          </cell>
        </row>
        <row r="53">
          <cell r="B53" t="str">
            <v>договор № _3/164__ от _04.12.03 ОАО"Челябэнергоремонт"___</v>
          </cell>
          <cell r="C53" t="str">
            <v>1.1</v>
          </cell>
          <cell r="D53" t="str">
            <v>Реконструкция котла ст.№5</v>
          </cell>
          <cell r="E53" t="str">
            <v>договор № _3/164__ от _04.12.03 ОАО"Челябэнергоремонт"___</v>
          </cell>
          <cell r="F53" t="str">
            <v xml:space="preserve">тыс. руб. </v>
          </cell>
          <cell r="G53">
            <v>3529</v>
          </cell>
          <cell r="L53">
            <v>0</v>
          </cell>
          <cell r="M53">
            <v>0</v>
          </cell>
          <cell r="N53">
            <v>0</v>
          </cell>
          <cell r="O53">
            <v>0</v>
          </cell>
        </row>
        <row r="56">
          <cell r="A56" t="str">
            <v xml:space="preserve"> - </v>
          </cell>
          <cell r="B56" t="str">
            <v>Реконструкция котла ст.№3</v>
          </cell>
          <cell r="C56" t="str">
            <v>1</v>
          </cell>
          <cell r="D56" t="str">
            <v>Реконструкция котла ст.№3</v>
          </cell>
          <cell r="F56" t="str">
            <v xml:space="preserve">тыс. руб. </v>
          </cell>
          <cell r="G56">
            <v>31410</v>
          </cell>
          <cell r="H56">
            <v>31409.200000000001</v>
          </cell>
          <cell r="I56">
            <v>0</v>
          </cell>
          <cell r="J56">
            <v>0</v>
          </cell>
          <cell r="K56">
            <v>0</v>
          </cell>
          <cell r="L56">
            <v>0</v>
          </cell>
          <cell r="M56">
            <v>0</v>
          </cell>
          <cell r="N56">
            <v>0</v>
          </cell>
          <cell r="O56">
            <v>0</v>
          </cell>
        </row>
        <row r="58">
          <cell r="B58" t="str">
            <v>договор № _200__ от _30.07.04 ОАО"Челябэнергоремонт"___</v>
          </cell>
          <cell r="C58" t="str">
            <v>1.1</v>
          </cell>
          <cell r="D58" t="str">
            <v>Реконструкция котла ст.№3</v>
          </cell>
          <cell r="E58" t="str">
            <v>договор № _200__ от _30.07.04 ОАО"Челябэнергоремонт"___</v>
          </cell>
          <cell r="F58" t="str">
            <v xml:space="preserve">тыс. руб. </v>
          </cell>
          <cell r="G58">
            <v>21957</v>
          </cell>
          <cell r="K58">
            <v>0</v>
          </cell>
          <cell r="L58">
            <v>0</v>
          </cell>
          <cell r="M58">
            <v>0</v>
          </cell>
          <cell r="N58">
            <v>0</v>
          </cell>
          <cell r="O58">
            <v>0</v>
          </cell>
        </row>
        <row r="59">
          <cell r="B59" t="str">
            <v>договор № _64388401РОО__ от _01.12.04 ОАО"ВСМПО"г.Верхняя-Салда___</v>
          </cell>
          <cell r="C59" t="str">
            <v>1.1</v>
          </cell>
          <cell r="D59" t="str">
            <v>Реконструкция котла ст.№3</v>
          </cell>
          <cell r="E59" t="str">
            <v>договор № _64388401РОО__ от _01.12.04 ОАО"ВСМПО"г.Верхняя-Салда___</v>
          </cell>
          <cell r="F59" t="str">
            <v xml:space="preserve">тыс. руб. </v>
          </cell>
          <cell r="G59">
            <v>0</v>
          </cell>
          <cell r="L59">
            <v>0</v>
          </cell>
          <cell r="M59">
            <v>0</v>
          </cell>
          <cell r="N59">
            <v>0</v>
          </cell>
          <cell r="O59">
            <v>0</v>
          </cell>
        </row>
        <row r="60">
          <cell r="B60" t="str">
            <v>договор № _74/34-04-22-05-575__ от _05.11.04 ЗАО"УСЭР-Холдинг"___</v>
          </cell>
          <cell r="C60" t="str">
            <v>1.1</v>
          </cell>
          <cell r="D60" t="str">
            <v>Реконструкция котла ст.№3</v>
          </cell>
          <cell r="E60" t="str">
            <v>договор № _74/34-04-22-05-575__ от _05.11.04 ЗАО"УСЭР-Холдинг"___</v>
          </cell>
          <cell r="F60" t="str">
            <v xml:space="preserve">тыс. руб. </v>
          </cell>
          <cell r="G60">
            <v>644</v>
          </cell>
          <cell r="L60">
            <v>0</v>
          </cell>
          <cell r="M60">
            <v>0</v>
          </cell>
          <cell r="N60">
            <v>0</v>
          </cell>
          <cell r="O60">
            <v>0</v>
          </cell>
        </row>
        <row r="61">
          <cell r="B61" t="str">
            <v>договор № _3/164__ от _04.12.03 ОАО"Челябэнергоремонт"___</v>
          </cell>
          <cell r="C61" t="str">
            <v>1.1</v>
          </cell>
          <cell r="D61" t="str">
            <v>Реконструкция котла ст.№3</v>
          </cell>
          <cell r="E61" t="str">
            <v>договор № _3/164__ от _04.12.03 ОАО"Челябэнергоремонт"___</v>
          </cell>
          <cell r="F61" t="str">
            <v xml:space="preserve">тыс. руб. </v>
          </cell>
          <cell r="G61">
            <v>8809</v>
          </cell>
          <cell r="L61">
            <v>0</v>
          </cell>
          <cell r="M61">
            <v>0</v>
          </cell>
          <cell r="N61">
            <v>0</v>
          </cell>
          <cell r="O61">
            <v>0</v>
          </cell>
        </row>
        <row r="63">
          <cell r="A63" t="str">
            <v xml:space="preserve"> - </v>
          </cell>
          <cell r="B63" t="str">
            <v>Реконструкция котла ст.№1</v>
          </cell>
          <cell r="C63" t="str">
            <v>1</v>
          </cell>
          <cell r="D63" t="str">
            <v>Реконструкция котла ст.№1</v>
          </cell>
          <cell r="F63" t="str">
            <v xml:space="preserve">тыс. руб. </v>
          </cell>
          <cell r="G63">
            <v>21660</v>
          </cell>
          <cell r="H63">
            <v>21746.1</v>
          </cell>
          <cell r="I63">
            <v>0</v>
          </cell>
          <cell r="J63">
            <v>0</v>
          </cell>
          <cell r="K63">
            <v>0</v>
          </cell>
          <cell r="L63">
            <v>0</v>
          </cell>
          <cell r="M63">
            <v>0</v>
          </cell>
          <cell r="N63">
            <v>0</v>
          </cell>
          <cell r="O63">
            <v>0</v>
          </cell>
        </row>
        <row r="65">
          <cell r="B65" t="str">
            <v>договор № _230__ от _07.02.05 ЗАО ПКП"Ростехком"г.Екатеринбург___</v>
          </cell>
          <cell r="C65" t="str">
            <v>1.1</v>
          </cell>
          <cell r="D65" t="str">
            <v>Реконструкция котла ст.№1</v>
          </cell>
          <cell r="E65" t="str">
            <v>договор № _230__ от _07.02.05 ЗАО ПКП"Ростехком"г.Екатеринбург___</v>
          </cell>
          <cell r="F65" t="str">
            <v xml:space="preserve">тыс. руб. </v>
          </cell>
          <cell r="G65">
            <v>4915</v>
          </cell>
          <cell r="H65">
            <v>0</v>
          </cell>
          <cell r="L65">
            <v>0</v>
          </cell>
          <cell r="M65">
            <v>0</v>
          </cell>
          <cell r="N65">
            <v>0</v>
          </cell>
          <cell r="O65">
            <v>0</v>
          </cell>
        </row>
        <row r="66">
          <cell r="B66" t="str">
            <v>договор № _04-2004__ от _01.11.04 ТДО ВФ"КОЧ"___</v>
          </cell>
          <cell r="C66" t="str">
            <v>1.1</v>
          </cell>
          <cell r="D66" t="str">
            <v>Реконструкция котла ст.№1</v>
          </cell>
          <cell r="E66" t="str">
            <v>договор № _04-2004__ от _01.11.04 ТДО ВФ"КОЧ"___</v>
          </cell>
          <cell r="F66" t="str">
            <v xml:space="preserve">тыс. руб. </v>
          </cell>
          <cell r="G66">
            <v>260</v>
          </cell>
          <cell r="L66">
            <v>0</v>
          </cell>
          <cell r="M66">
            <v>0</v>
          </cell>
          <cell r="N66">
            <v>0</v>
          </cell>
          <cell r="O66">
            <v>0</v>
          </cell>
        </row>
        <row r="67">
          <cell r="B67" t="str">
            <v>договор № ___ от __подрядчик будет определен после проведения торгов__</v>
          </cell>
          <cell r="C67" t="str">
            <v>1.1</v>
          </cell>
          <cell r="D67" t="str">
            <v>Реконструкция котла ст.№1</v>
          </cell>
          <cell r="E67" t="str">
            <v>договор № ___ от __подрядчик будет определен после проведения торгов__</v>
          </cell>
          <cell r="F67" t="str">
            <v xml:space="preserve">тыс. руб. </v>
          </cell>
          <cell r="G67">
            <v>8564</v>
          </cell>
          <cell r="L67">
            <v>0</v>
          </cell>
          <cell r="M67">
            <v>0</v>
          </cell>
          <cell r="N67">
            <v>0</v>
          </cell>
          <cell r="O67">
            <v>0</v>
          </cell>
        </row>
        <row r="68">
          <cell r="B68" t="str">
            <v>договор № ___ от _поставщик материалов будет определен после торгов___</v>
          </cell>
          <cell r="C68" t="str">
            <v>1.1</v>
          </cell>
          <cell r="D68" t="str">
            <v>Реконструкция котла ст.№1</v>
          </cell>
          <cell r="E68" t="str">
            <v>договор № ___ от _поставщик материалов будет определен после торгов___</v>
          </cell>
          <cell r="F68" t="str">
            <v xml:space="preserve">тыс. руб. </v>
          </cell>
          <cell r="G68">
            <v>7921</v>
          </cell>
          <cell r="L68">
            <v>0</v>
          </cell>
          <cell r="M68">
            <v>0</v>
          </cell>
          <cell r="N68">
            <v>0</v>
          </cell>
          <cell r="O68">
            <v>0</v>
          </cell>
        </row>
        <row r="72">
          <cell r="A72" t="str">
            <v xml:space="preserve"> - </v>
          </cell>
          <cell r="B72" t="str">
            <v>Реконструкция турбины ст.№3</v>
          </cell>
          <cell r="C72" t="str">
            <v>1</v>
          </cell>
          <cell r="D72" t="str">
            <v>Реконструкция турбины ст.№3</v>
          </cell>
          <cell r="F72" t="str">
            <v xml:space="preserve">тыс. руб. </v>
          </cell>
          <cell r="G72">
            <v>3320</v>
          </cell>
          <cell r="H72">
            <v>3296.3</v>
          </cell>
          <cell r="I72">
            <v>0</v>
          </cell>
          <cell r="J72">
            <v>0</v>
          </cell>
          <cell r="K72">
            <v>0</v>
          </cell>
          <cell r="L72">
            <v>0</v>
          </cell>
          <cell r="M72">
            <v>0</v>
          </cell>
          <cell r="N72">
            <v>0</v>
          </cell>
          <cell r="O72">
            <v>0</v>
          </cell>
        </row>
        <row r="74">
          <cell r="B74" t="str">
            <v>договор № _2-075-01-05-561__ от _01.02.05 ЗАО"Энерготех"г.Санкт-Петербург___</v>
          </cell>
          <cell r="C74" t="str">
            <v>1.1</v>
          </cell>
          <cell r="D74" t="str">
            <v>Реконструкция турбины ст.№3</v>
          </cell>
          <cell r="E74" t="str">
            <v>договор № _2-075-01-05-561__ от _01.02.05 ЗАО"Энерготех"г.Санкт-Петербург___</v>
          </cell>
          <cell r="F74" t="str">
            <v xml:space="preserve">тыс. руб. </v>
          </cell>
          <cell r="G74">
            <v>2219</v>
          </cell>
          <cell r="L74">
            <v>0</v>
          </cell>
          <cell r="M74">
            <v>0</v>
          </cell>
          <cell r="N74">
            <v>0</v>
          </cell>
          <cell r="O74">
            <v>0</v>
          </cell>
        </row>
        <row r="75">
          <cell r="B75" t="str">
            <v>договор № _88__ от _09.03.05 ОАО"Челябэнергоремонт"___</v>
          </cell>
          <cell r="C75" t="str">
            <v>1.1</v>
          </cell>
          <cell r="D75" t="str">
            <v>Реконструкция турбины ст.№3</v>
          </cell>
          <cell r="E75" t="str">
            <v>договор № _88__ от _09.03.05 ОАО"Челябэнергоремонт"___</v>
          </cell>
          <cell r="F75" t="str">
            <v xml:space="preserve">тыс. руб. </v>
          </cell>
          <cell r="G75">
            <v>1101</v>
          </cell>
          <cell r="L75">
            <v>0</v>
          </cell>
          <cell r="M75">
            <v>0</v>
          </cell>
          <cell r="N75">
            <v>0</v>
          </cell>
          <cell r="O75">
            <v>0</v>
          </cell>
        </row>
        <row r="77">
          <cell r="A77" t="str">
            <v xml:space="preserve"> - </v>
          </cell>
          <cell r="B77" t="str">
            <v>Реконструкция турбины ст.№2</v>
          </cell>
          <cell r="C77" t="str">
            <v>1</v>
          </cell>
          <cell r="D77" t="str">
            <v>Реконструкция турбины ст.№2</v>
          </cell>
          <cell r="F77" t="str">
            <v xml:space="preserve">тыс. руб. </v>
          </cell>
          <cell r="G77">
            <v>3300</v>
          </cell>
          <cell r="H77">
            <v>5919.9</v>
          </cell>
          <cell r="I77">
            <v>0</v>
          </cell>
          <cell r="J77">
            <v>0</v>
          </cell>
          <cell r="K77">
            <v>0</v>
          </cell>
          <cell r="L77">
            <v>0</v>
          </cell>
          <cell r="M77">
            <v>0</v>
          </cell>
          <cell r="N77">
            <v>0</v>
          </cell>
          <cell r="O77">
            <v>0</v>
          </cell>
        </row>
        <row r="79">
          <cell r="B79" t="str">
            <v>договор № _181/04__ от _25.04.05 ООО"ПетроСити"г.Санкт-Петербург___</v>
          </cell>
          <cell r="C79" t="str">
            <v>1.1</v>
          </cell>
          <cell r="D79" t="str">
            <v>Реконструкция турбины ст.№2</v>
          </cell>
          <cell r="E79" t="str">
            <v>договор № _181/04__ от _25.04.05 ООО"ПетроСити"г.Санкт-Петербург___</v>
          </cell>
          <cell r="F79" t="str">
            <v xml:space="preserve">тыс. руб. </v>
          </cell>
          <cell r="G79">
            <v>696</v>
          </cell>
          <cell r="L79">
            <v>0</v>
          </cell>
          <cell r="M79">
            <v>0</v>
          </cell>
          <cell r="N79">
            <v>0</v>
          </cell>
          <cell r="O79">
            <v>0</v>
          </cell>
        </row>
        <row r="80">
          <cell r="B80" t="str">
            <v>договор № _169__ от _20.03.05 ОАО"Челябэнергоремонт"___</v>
          </cell>
          <cell r="C80" t="str">
            <v>1.1</v>
          </cell>
          <cell r="D80" t="str">
            <v>Реконструкция турбины ст.№2</v>
          </cell>
          <cell r="E80" t="str">
            <v>договор № _169__ от _20.03.05 ОАО"Челябэнергоремонт"___</v>
          </cell>
          <cell r="F80" t="str">
            <v xml:space="preserve">тыс. руб. </v>
          </cell>
          <cell r="G80">
            <v>375</v>
          </cell>
          <cell r="L80">
            <v>0</v>
          </cell>
          <cell r="M80">
            <v>0</v>
          </cell>
          <cell r="N80">
            <v>0</v>
          </cell>
          <cell r="O80">
            <v>0</v>
          </cell>
        </row>
        <row r="81">
          <cell r="B81" t="str">
            <v>договор № ___ от _поставщик материалов будет определен после торгов___</v>
          </cell>
          <cell r="C81" t="str">
            <v>1.1</v>
          </cell>
          <cell r="D81" t="str">
            <v>Реконструкция турбины ст.№2</v>
          </cell>
          <cell r="E81" t="str">
            <v>договор № ___ от _поставщик материалов будет определен после торгов___</v>
          </cell>
          <cell r="F81" t="str">
            <v xml:space="preserve">тыс. руб. </v>
          </cell>
          <cell r="G81">
            <v>2229</v>
          </cell>
          <cell r="L81">
            <v>0</v>
          </cell>
          <cell r="M81">
            <v>0</v>
          </cell>
          <cell r="N81">
            <v>0</v>
          </cell>
          <cell r="O81">
            <v>0</v>
          </cell>
        </row>
        <row r="87">
          <cell r="A87" t="str">
            <v xml:space="preserve"> - </v>
          </cell>
          <cell r="B87" t="str">
            <v>Реконструкция блока №9 с заменой каминных уплотнений</v>
          </cell>
          <cell r="C87" t="str">
            <v>1</v>
          </cell>
          <cell r="D87" t="str">
            <v>Реконструкция блока №9 с заменой каминных уплотнений</v>
          </cell>
          <cell r="F87" t="str">
            <v xml:space="preserve">тыс. руб. </v>
          </cell>
          <cell r="G87">
            <v>0</v>
          </cell>
          <cell r="H87">
            <v>0</v>
          </cell>
          <cell r="I87">
            <v>17406</v>
          </cell>
          <cell r="J87">
            <v>17406</v>
          </cell>
          <cell r="K87">
            <v>0</v>
          </cell>
          <cell r="L87">
            <v>0</v>
          </cell>
          <cell r="M87">
            <v>0</v>
          </cell>
          <cell r="N87">
            <v>0</v>
          </cell>
          <cell r="O87">
            <v>0</v>
          </cell>
        </row>
        <row r="89">
          <cell r="B89" t="str">
            <v>договор № ___ от _подрядчик будет определен после проведения торгов___</v>
          </cell>
          <cell r="C89" t="str">
            <v>1.1</v>
          </cell>
          <cell r="D89" t="str">
            <v>Реконструкция блока №9 с заменой каминных уплотнений</v>
          </cell>
          <cell r="E89" t="str">
            <v>договор № ___ от _подрядчик будет определен после проведения торгов___</v>
          </cell>
          <cell r="F89" t="str">
            <v xml:space="preserve">тыс. руб. </v>
          </cell>
          <cell r="I89">
            <v>17406</v>
          </cell>
          <cell r="J89">
            <v>17406</v>
          </cell>
          <cell r="L89">
            <v>0</v>
          </cell>
          <cell r="M89">
            <v>0</v>
          </cell>
          <cell r="N89">
            <v>0</v>
          </cell>
          <cell r="O89">
            <v>0</v>
          </cell>
        </row>
        <row r="91">
          <cell r="A91" t="str">
            <v xml:space="preserve"> - </v>
          </cell>
          <cell r="B91" t="str">
            <v>Замена баков запаса воды</v>
          </cell>
          <cell r="C91" t="str">
            <v>1</v>
          </cell>
          <cell r="D91" t="str">
            <v>Замена баков запаса воды</v>
          </cell>
          <cell r="F91" t="str">
            <v xml:space="preserve">тыс. руб. </v>
          </cell>
          <cell r="G91">
            <v>0</v>
          </cell>
          <cell r="H91">
            <v>0</v>
          </cell>
          <cell r="I91">
            <v>4787</v>
          </cell>
          <cell r="J91">
            <v>4787</v>
          </cell>
          <cell r="K91">
            <v>0</v>
          </cell>
          <cell r="L91">
            <v>0</v>
          </cell>
          <cell r="M91">
            <v>0</v>
          </cell>
          <cell r="N91">
            <v>0</v>
          </cell>
          <cell r="O91">
            <v>0</v>
          </cell>
        </row>
        <row r="93">
          <cell r="B93" t="str">
            <v>договор № ___ от _подрядчик будет определен после проведения торгов___</v>
          </cell>
          <cell r="C93" t="str">
            <v>1.1</v>
          </cell>
          <cell r="D93" t="str">
            <v>Замена баков запаса воды</v>
          </cell>
          <cell r="E93" t="str">
            <v>договор № ___ от _подрядчик будет определен после проведения торгов___</v>
          </cell>
          <cell r="F93" t="str">
            <v xml:space="preserve">тыс. руб. </v>
          </cell>
          <cell r="I93">
            <v>4787</v>
          </cell>
          <cell r="J93">
            <v>4787</v>
          </cell>
          <cell r="L93">
            <v>0</v>
          </cell>
          <cell r="M93">
            <v>0</v>
          </cell>
          <cell r="N93">
            <v>0</v>
          </cell>
          <cell r="O93">
            <v>0</v>
          </cell>
        </row>
        <row r="94">
          <cell r="B94" t="str">
            <v>договор № ___ от ____</v>
          </cell>
          <cell r="C94" t="str">
            <v>1.1</v>
          </cell>
          <cell r="D94" t="str">
            <v>Замена баков запаса воды</v>
          </cell>
          <cell r="E94" t="str">
            <v>договор № ___ от ____</v>
          </cell>
          <cell r="F94" t="str">
            <v xml:space="preserve">тыс. руб. </v>
          </cell>
          <cell r="L94">
            <v>0</v>
          </cell>
          <cell r="M94">
            <v>0</v>
          </cell>
          <cell r="N94">
            <v>0</v>
          </cell>
          <cell r="O94">
            <v>0</v>
          </cell>
        </row>
        <row r="96">
          <cell r="A96" t="str">
            <v xml:space="preserve"> - </v>
          </cell>
          <cell r="B96" t="str">
            <v>Проект"ТЭО реконструкции Южноуральской ГРЭС" c технораб. Проектом</v>
          </cell>
          <cell r="C96" t="str">
            <v>1</v>
          </cell>
          <cell r="D96" t="str">
            <v>Проект"ТЭО реконструкции Южноуральской ГРЭС" c технораб. Проектом</v>
          </cell>
          <cell r="F96" t="str">
            <v xml:space="preserve">тыс. руб. </v>
          </cell>
          <cell r="G96">
            <v>14000</v>
          </cell>
          <cell r="H96">
            <v>2685</v>
          </cell>
          <cell r="I96">
            <v>26800</v>
          </cell>
          <cell r="J96">
            <v>26800</v>
          </cell>
          <cell r="K96">
            <v>14000</v>
          </cell>
          <cell r="L96">
            <v>52.238805970149251</v>
          </cell>
          <cell r="M96">
            <v>52.238805970149251</v>
          </cell>
          <cell r="N96">
            <v>100</v>
          </cell>
          <cell r="O96">
            <v>521.41527001862198</v>
          </cell>
        </row>
        <row r="98">
          <cell r="E98" t="str">
            <v>договор № ___ от _подрядчик будет определен после проведения торгов___</v>
          </cell>
          <cell r="G98">
            <v>14000</v>
          </cell>
          <cell r="I98">
            <v>26800</v>
          </cell>
          <cell r="J98">
            <v>26800</v>
          </cell>
          <cell r="K98">
            <v>14000</v>
          </cell>
          <cell r="L98">
            <v>52.238805970149251</v>
          </cell>
          <cell r="M98">
            <v>52.238805970149251</v>
          </cell>
          <cell r="N98">
            <v>100</v>
          </cell>
          <cell r="O98">
            <v>0</v>
          </cell>
        </row>
        <row r="100">
          <cell r="A100" t="str">
            <v xml:space="preserve"> - </v>
          </cell>
          <cell r="B100" t="str">
            <v>Оборудование не входящее в сметы стоек</v>
          </cell>
          <cell r="C100" t="str">
            <v>1</v>
          </cell>
          <cell r="D100" t="str">
            <v>Оборудование не входящее в сметы стоек</v>
          </cell>
          <cell r="F100" t="str">
            <v xml:space="preserve">тыс. руб. </v>
          </cell>
          <cell r="G100">
            <v>8560</v>
          </cell>
          <cell r="H100">
            <v>7540.3</v>
          </cell>
          <cell r="I100">
            <v>5540</v>
          </cell>
          <cell r="J100">
            <v>5540</v>
          </cell>
          <cell r="K100">
            <v>10000</v>
          </cell>
          <cell r="L100">
            <v>180.50541516245485</v>
          </cell>
          <cell r="M100">
            <v>180.50541516245485</v>
          </cell>
          <cell r="N100">
            <v>116.82242990654206</v>
          </cell>
          <cell r="O100">
            <v>132.62071800856731</v>
          </cell>
        </row>
        <row r="102">
          <cell r="B102" t="str">
            <v>договор № _редуктор Ц2Н500</v>
          </cell>
          <cell r="C102" t="str">
            <v>1.1</v>
          </cell>
          <cell r="D102" t="str">
            <v>Оборудование не входящее в сметы стоек</v>
          </cell>
          <cell r="E102" t="str">
            <v>договор № _редуктор Ц2Н500</v>
          </cell>
          <cell r="F102" t="str">
            <v xml:space="preserve">тыс. руб. </v>
          </cell>
          <cell r="I102">
            <v>460</v>
          </cell>
          <cell r="J102">
            <v>460</v>
          </cell>
          <cell r="L102">
            <v>0</v>
          </cell>
          <cell r="M102">
            <v>0</v>
          </cell>
          <cell r="N102">
            <v>0</v>
          </cell>
          <cell r="O102">
            <v>0</v>
          </cell>
        </row>
        <row r="103">
          <cell r="B103" t="str">
            <v>договор № _Двигатель дымососа а4-450у-10УЗ</v>
          </cell>
          <cell r="C103" t="str">
            <v>1.1</v>
          </cell>
          <cell r="D103" t="str">
            <v>Оборудование не входящее в сметы стоек</v>
          </cell>
          <cell r="E103" t="str">
            <v>договор № _Двигатель дымососа а4-450у-10УЗ</v>
          </cell>
          <cell r="F103" t="str">
            <v xml:space="preserve">тыс. руб. </v>
          </cell>
          <cell r="I103">
            <v>2100</v>
          </cell>
          <cell r="J103">
            <v>2100</v>
          </cell>
          <cell r="L103">
            <v>0</v>
          </cell>
          <cell r="M103">
            <v>0</v>
          </cell>
          <cell r="N103">
            <v>0</v>
          </cell>
          <cell r="O103">
            <v>0</v>
          </cell>
        </row>
        <row r="104">
          <cell r="B104" t="str">
            <v>договор № _Двигатель мельницы ДАЗО4-450Х-8У1</v>
          </cell>
          <cell r="C104" t="str">
            <v>1.1</v>
          </cell>
          <cell r="D104" t="str">
            <v>Оборудование не входящее в сметы стоек</v>
          </cell>
          <cell r="E104" t="str">
            <v>договор № _Двигатель мельницы ДАЗО4-450Х-8У1</v>
          </cell>
          <cell r="F104" t="str">
            <v xml:space="preserve">тыс. руб. </v>
          </cell>
          <cell r="I104">
            <v>350</v>
          </cell>
          <cell r="J104">
            <v>350</v>
          </cell>
          <cell r="L104">
            <v>0</v>
          </cell>
          <cell r="M104">
            <v>0</v>
          </cell>
          <cell r="N104">
            <v>0</v>
          </cell>
          <cell r="O104">
            <v>0</v>
          </cell>
        </row>
        <row r="105">
          <cell r="B105" t="str">
            <v>договор № _Модернизация старых и приобретение современных компьютеров</v>
          </cell>
          <cell r="C105" t="str">
            <v>1.1</v>
          </cell>
          <cell r="D105" t="str">
            <v>Оборудование не входящее в сметы стоек</v>
          </cell>
          <cell r="E105" t="str">
            <v>договор № _Модернизация старых и приобретение современных компьютеров</v>
          </cell>
          <cell r="F105" t="str">
            <v xml:space="preserve">тыс. руб. </v>
          </cell>
          <cell r="I105">
            <v>800</v>
          </cell>
          <cell r="J105">
            <v>800</v>
          </cell>
          <cell r="L105">
            <v>0</v>
          </cell>
          <cell r="M105">
            <v>0</v>
          </cell>
          <cell r="N105">
            <v>0</v>
          </cell>
          <cell r="O105">
            <v>0</v>
          </cell>
        </row>
        <row r="106">
          <cell r="B106" t="str">
            <v>договор № _запально-защитное устройство(ЗЗУ) Котел №8</v>
          </cell>
          <cell r="C106" t="str">
            <v>1.1</v>
          </cell>
          <cell r="D106" t="str">
            <v>Оборудование не входящее в сметы стоек</v>
          </cell>
          <cell r="E106" t="str">
            <v>договор № _запально-защитное устройство(ЗЗУ) Котел №8</v>
          </cell>
          <cell r="F106" t="str">
            <v xml:space="preserve">тыс. руб. </v>
          </cell>
          <cell r="I106">
            <v>250</v>
          </cell>
          <cell r="J106">
            <v>250</v>
          </cell>
          <cell r="L106">
            <v>0</v>
          </cell>
          <cell r="M106">
            <v>0</v>
          </cell>
          <cell r="N106">
            <v>0</v>
          </cell>
          <cell r="O106">
            <v>0</v>
          </cell>
        </row>
        <row r="107">
          <cell r="B107" t="str">
            <v>договор № _трансформаторы тока для ВЛ 110 кВ</v>
          </cell>
          <cell r="C107" t="str">
            <v>1.1</v>
          </cell>
          <cell r="D107" t="str">
            <v>Оборудование не входящее в сметы стоек</v>
          </cell>
          <cell r="E107" t="str">
            <v>договор № _трансформаторы тока для ВЛ 110 кВ</v>
          </cell>
          <cell r="F107" t="str">
            <v xml:space="preserve">тыс. руб. </v>
          </cell>
          <cell r="I107">
            <v>1080</v>
          </cell>
          <cell r="J107">
            <v>1080</v>
          </cell>
          <cell r="L107">
            <v>0</v>
          </cell>
          <cell r="M107">
            <v>0</v>
          </cell>
          <cell r="N107">
            <v>0</v>
          </cell>
          <cell r="O107">
            <v>0</v>
          </cell>
        </row>
        <row r="108">
          <cell r="B108" t="str">
            <v>договор № _ленточные весы на транспортерах 3-А,3Б</v>
          </cell>
          <cell r="C108" t="str">
            <v>1.1</v>
          </cell>
          <cell r="D108" t="str">
            <v>Оборудование не входящее в сметы стоек</v>
          </cell>
          <cell r="E108" t="str">
            <v>договор № _ленточные весы на транспортерах 3-А,3Б</v>
          </cell>
          <cell r="F108" t="str">
            <v xml:space="preserve">тыс. руб. </v>
          </cell>
          <cell r="I108">
            <v>500</v>
          </cell>
          <cell r="J108">
            <v>500</v>
          </cell>
          <cell r="L108">
            <v>0</v>
          </cell>
          <cell r="M108">
            <v>0</v>
          </cell>
          <cell r="N108">
            <v>0</v>
          </cell>
          <cell r="O108">
            <v>0</v>
          </cell>
        </row>
        <row r="109">
          <cell r="B109" t="str">
            <v>договор № 852/05-08-05-622___ от _11.03.05 ООО"ВЕСКОМ"г.Челябинск___</v>
          </cell>
          <cell r="C109" t="str">
            <v>1.1</v>
          </cell>
          <cell r="D109" t="str">
            <v>Оборудование не входящее в сметы стоек</v>
          </cell>
          <cell r="E109" t="str">
            <v>договор № 852/05-08-05-622___ от _11.03.05 ООО"ВЕСКОМ"г.Челябинск___</v>
          </cell>
          <cell r="F109" t="str">
            <v xml:space="preserve">тыс. руб. </v>
          </cell>
          <cell r="G109">
            <v>300</v>
          </cell>
          <cell r="L109">
            <v>0</v>
          </cell>
          <cell r="M109">
            <v>0</v>
          </cell>
          <cell r="N109">
            <v>0</v>
          </cell>
          <cell r="O109">
            <v>0</v>
          </cell>
        </row>
        <row r="110">
          <cell r="B110" t="str">
            <v>договор № _48/2005__ от _03.02.05 ОАО"Энерготех' г.Казань___</v>
          </cell>
          <cell r="C110" t="str">
            <v>1.1</v>
          </cell>
          <cell r="D110" t="str">
            <v>Оборудование не входящее в сметы стоек</v>
          </cell>
          <cell r="E110" t="str">
            <v>договор № _48/2005__ от _03.02.05 ОАО"Энерготех' г.Казань___</v>
          </cell>
          <cell r="F110" t="str">
            <v xml:space="preserve">тыс. руб. </v>
          </cell>
          <cell r="G110">
            <v>411</v>
          </cell>
          <cell r="L110">
            <v>0</v>
          </cell>
          <cell r="M110">
            <v>0</v>
          </cell>
          <cell r="N110">
            <v>0</v>
          </cell>
          <cell r="O110">
            <v>0</v>
          </cell>
        </row>
        <row r="111">
          <cell r="B111" t="str">
            <v>договор № _01-05-600-ГРЭС__ от _22.03.05 ЗАО"Челябинский з-д гидромеханического инструмента"(ТХНОС-М)___</v>
          </cell>
          <cell r="C111" t="str">
            <v>1.1</v>
          </cell>
          <cell r="D111" t="str">
            <v>Оборудование не входящее в сметы стоек</v>
          </cell>
          <cell r="E111" t="str">
            <v>договор № _01-05-600-ГРЭС__ от _22.03.05 ЗАО"Челябинский з-д гидромеханического инструмента"(ТХНОС-М)___</v>
          </cell>
          <cell r="F111" t="str">
            <v xml:space="preserve">тыс. руб. </v>
          </cell>
          <cell r="G111">
            <v>50</v>
          </cell>
          <cell r="L111">
            <v>0</v>
          </cell>
          <cell r="M111">
            <v>0</v>
          </cell>
          <cell r="N111">
            <v>0</v>
          </cell>
          <cell r="O111">
            <v>0</v>
          </cell>
        </row>
        <row r="112">
          <cell r="B112" t="str">
            <v>договор № _424п/25__ от _25.04.05 ООО"Измерительные технологии"г.Саров___</v>
          </cell>
          <cell r="C112" t="str">
            <v>1.1</v>
          </cell>
          <cell r="D112" t="str">
            <v>Оборудование не входящее в сметы стоек</v>
          </cell>
          <cell r="E112" t="str">
            <v>договор № _424п/25__ от _25.04.05 ООО"Измерительные технологии"г.Саров___</v>
          </cell>
          <cell r="F112" t="str">
            <v xml:space="preserve">тыс. руб. </v>
          </cell>
          <cell r="G112">
            <v>1458</v>
          </cell>
          <cell r="L112">
            <v>0</v>
          </cell>
          <cell r="M112">
            <v>0</v>
          </cell>
          <cell r="N112">
            <v>0</v>
          </cell>
          <cell r="O112">
            <v>0</v>
          </cell>
        </row>
        <row r="113">
          <cell r="B113" t="str">
            <v>договор № ___ от _Оборудование получено через ОАО "Челябэнерго"___</v>
          </cell>
          <cell r="C113" t="str">
            <v>1.1</v>
          </cell>
          <cell r="D113" t="str">
            <v>Оборудование не входящее в сметы стоек</v>
          </cell>
          <cell r="E113" t="str">
            <v>договор № ___ от _Оборудование получено через ОАО "Челябэнерго"___</v>
          </cell>
          <cell r="F113" t="str">
            <v xml:space="preserve">тыс. руб. </v>
          </cell>
          <cell r="L113">
            <v>0</v>
          </cell>
          <cell r="M113">
            <v>0</v>
          </cell>
          <cell r="N113">
            <v>0</v>
          </cell>
          <cell r="O113">
            <v>0</v>
          </cell>
        </row>
        <row r="114">
          <cell r="B114" t="str">
            <v>договор № ___ от _Поставщих будет определен после проведения торгов___</v>
          </cell>
          <cell r="C114" t="str">
            <v>1.1</v>
          </cell>
          <cell r="D114" t="str">
            <v>Оборудование не входящее в сметы стоек</v>
          </cell>
          <cell r="E114" t="str">
            <v>договор № ___ от _Поставщих будет определен после проведения торгов___</v>
          </cell>
          <cell r="F114" t="str">
            <v xml:space="preserve">тыс. руб. </v>
          </cell>
          <cell r="G114">
            <v>6341</v>
          </cell>
          <cell r="K114">
            <v>10000</v>
          </cell>
          <cell r="L114">
            <v>0</v>
          </cell>
          <cell r="M114">
            <v>0</v>
          </cell>
          <cell r="N114">
            <v>157.70383220312254</v>
          </cell>
          <cell r="O114">
            <v>0</v>
          </cell>
        </row>
        <row r="118">
          <cell r="B118" t="str">
            <v>договор № ___ от ____</v>
          </cell>
          <cell r="C118" t="str">
            <v>1.1</v>
          </cell>
          <cell r="D118" t="str">
            <v>&lt;Статья расходов&gt;</v>
          </cell>
          <cell r="E118" t="str">
            <v>договор № ___ от ____</v>
          </cell>
          <cell r="F118" t="str">
            <v xml:space="preserve">тыс. руб. </v>
          </cell>
          <cell r="L118">
            <v>0</v>
          </cell>
          <cell r="M118">
            <v>0</v>
          </cell>
          <cell r="N118">
            <v>0</v>
          </cell>
          <cell r="O118">
            <v>0</v>
          </cell>
        </row>
        <row r="122">
          <cell r="B122" t="str">
            <v>договор № ___ от ____</v>
          </cell>
          <cell r="C122" t="str">
            <v>1.1</v>
          </cell>
          <cell r="D122" t="str">
            <v>Модернизация системы обмена технической информацией с автоматизированной системой СО</v>
          </cell>
          <cell r="E122" t="str">
            <v>договор № ___ от ____</v>
          </cell>
          <cell r="F122" t="str">
            <v>тыс.руб.</v>
          </cell>
          <cell r="I122">
            <v>5532</v>
          </cell>
          <cell r="J122">
            <v>5532</v>
          </cell>
          <cell r="K122">
            <v>10000</v>
          </cell>
          <cell r="L122">
            <v>180.76644974692698</v>
          </cell>
          <cell r="M122">
            <v>180.76644974692698</v>
          </cell>
          <cell r="N122">
            <v>0</v>
          </cell>
          <cell r="O122">
            <v>0</v>
          </cell>
        </row>
        <row r="123">
          <cell r="B123" t="str">
            <v>договор № ___ от ____</v>
          </cell>
          <cell r="C123" t="str">
            <v>1.1</v>
          </cell>
          <cell r="D123" t="str">
            <v>Модернизация системы обмена технической информацией с автоматизированной системой СО</v>
          </cell>
          <cell r="E123" t="str">
            <v>договор № ___ от ____</v>
          </cell>
          <cell r="F123" t="str">
            <v>тыс.руб.</v>
          </cell>
          <cell r="L123">
            <v>0</v>
          </cell>
          <cell r="M123">
            <v>0</v>
          </cell>
          <cell r="N123">
            <v>0</v>
          </cell>
          <cell r="O123">
            <v>0</v>
          </cell>
        </row>
        <row r="124">
          <cell r="E124" t="str">
            <v>договор № ___ от ____</v>
          </cell>
        </row>
        <row r="125">
          <cell r="E125" t="str">
            <v>договор № ___ от ____</v>
          </cell>
        </row>
        <row r="127">
          <cell r="B127" t="str">
            <v>Реконструкция 1 очереди Южноуральской ГРЭС (рабочий проект)</v>
          </cell>
          <cell r="C127" t="str">
            <v>1</v>
          </cell>
          <cell r="D127" t="str">
            <v>Прочие расходы на капитальные вложения</v>
          </cell>
          <cell r="F127" t="str">
            <v xml:space="preserve">тыс. руб. </v>
          </cell>
          <cell r="G127">
            <v>0</v>
          </cell>
          <cell r="H127">
            <v>0</v>
          </cell>
          <cell r="I127">
            <v>0</v>
          </cell>
          <cell r="J127">
            <v>0</v>
          </cell>
          <cell r="K127">
            <v>70000</v>
          </cell>
          <cell r="L127">
            <v>0</v>
          </cell>
          <cell r="M127">
            <v>0</v>
          </cell>
          <cell r="N127">
            <v>0</v>
          </cell>
          <cell r="O127">
            <v>0</v>
          </cell>
        </row>
        <row r="129">
          <cell r="E129" t="str">
            <v>договор № ___ от ____</v>
          </cell>
        </row>
        <row r="130">
          <cell r="E130" t="str">
            <v>договор № ___ от ____</v>
          </cell>
        </row>
        <row r="131">
          <cell r="E131" t="str">
            <v>договор № ___ от ____</v>
          </cell>
        </row>
      </sheetData>
      <sheetData sheetId="32"/>
      <sheetData sheetId="33" refreshError="1"/>
      <sheetData sheetId="34"/>
      <sheetData sheetId="35"/>
      <sheetData sheetId="3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reakdown AR"/>
      <sheetName val="62.5"/>
      <sheetName val="Cash receipt"/>
      <sheetName val="Trade receivables"/>
      <sheetName val="Advances test"/>
      <sheetName val="Late cut-off test"/>
      <sheetName val="Tickmarks"/>
    </sheetNames>
    <sheetDataSet>
      <sheetData sheetId="0"/>
      <sheetData sheetId="1" refreshError="1"/>
      <sheetData sheetId="2"/>
      <sheetData sheetId="3" refreshError="1"/>
      <sheetData sheetId="4"/>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J,RJE"/>
      <sheetName val="breakdown"/>
      <sheetName val="Tickmarks"/>
    </sheetNames>
    <sheetDataSet>
      <sheetData sheetId="0"/>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2018 год</v>
          </cell>
        </row>
        <row r="9">
          <cell r="A9" t="str">
            <v>Филиал АО "Чукотэнерго" Северные электрические сети</v>
          </cell>
          <cell r="B9">
            <v>0</v>
          </cell>
          <cell r="C9">
            <v>0</v>
          </cell>
        </row>
        <row r="15">
          <cell r="A15" t="str">
            <v>Строительство двух одноцепных ВЛ 110 кВ Певек-Билибино (этап строительства №1)</v>
          </cell>
          <cell r="B15">
            <v>0</v>
          </cell>
          <cell r="C15">
            <v>0</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Расчеты"/>
      <sheetName val="СУ"/>
      <sheetName val="Пер_СП"/>
      <sheetName val="Макрос"/>
      <sheetName val="Риск"/>
      <sheetName val="Риск_Данные"/>
      <sheetName val="Форма_2.3"/>
      <sheetName val="ЛГП-2012"/>
      <sheetName val="ЛГП-2008"/>
    </sheetNames>
    <sheetDataSet>
      <sheetData sheetId="0">
        <row r="3">
          <cell r="B3">
            <v>0</v>
          </cell>
        </row>
        <row r="23">
          <cell r="E23">
            <v>0</v>
          </cell>
          <cell r="F23">
            <v>0</v>
          </cell>
          <cell r="G23">
            <v>0</v>
          </cell>
          <cell r="H23">
            <v>0</v>
          </cell>
          <cell r="I23">
            <v>1794049.450103661</v>
          </cell>
          <cell r="J23">
            <v>1791263.5896784088</v>
          </cell>
          <cell r="K23">
            <v>1780313.4815010305</v>
          </cell>
          <cell r="L23">
            <v>1768043.2411897723</v>
          </cell>
          <cell r="M23">
            <v>1755712.9180372106</v>
          </cell>
          <cell r="N23">
            <v>1746535.8032724292</v>
          </cell>
          <cell r="O23">
            <v>1735460.7480379704</v>
          </cell>
          <cell r="P23">
            <v>1724226.202458261</v>
          </cell>
          <cell r="Q23">
            <v>1713242.8747076443</v>
          </cell>
          <cell r="R23">
            <v>1702585.7411270351</v>
          </cell>
          <cell r="S23">
            <v>1694898.1744987564</v>
          </cell>
          <cell r="T23">
            <v>1685602.7630409342</v>
          </cell>
          <cell r="U23">
            <v>1676310.0479332157</v>
          </cell>
          <cell r="V23">
            <v>1667334.1592497451</v>
          </cell>
          <cell r="W23">
            <v>1658747.2681382129</v>
          </cell>
          <cell r="X23">
            <v>1651083.8092384953</v>
          </cell>
          <cell r="Y23">
            <v>1643454.9238244747</v>
          </cell>
          <cell r="Z23">
            <v>1636188.7574158991</v>
          </cell>
          <cell r="AA23">
            <v>1629361.4517840529</v>
          </cell>
          <cell r="AB23">
            <v>1622999.0585399822</v>
          </cell>
          <cell r="AC23">
            <v>12774.402207268891</v>
          </cell>
          <cell r="AD23">
            <v>2554.8804414536512</v>
          </cell>
        </row>
        <row r="29">
          <cell r="E29">
            <v>0</v>
          </cell>
          <cell r="F29">
            <v>0</v>
          </cell>
          <cell r="G29">
            <v>0</v>
          </cell>
          <cell r="H29">
            <v>0</v>
          </cell>
          <cell r="I29">
            <v>79564.035411514356</v>
          </cell>
          <cell r="J29">
            <v>82144.803396498741</v>
          </cell>
          <cell r="K29">
            <v>84692.465798981604</v>
          </cell>
          <cell r="L29">
            <v>87318.977824747533</v>
          </cell>
          <cell r="M29">
            <v>89965.197389982219</v>
          </cell>
          <cell r="N29">
            <v>92691.567757867873</v>
          </cell>
          <cell r="O29">
            <v>95565.79252487357</v>
          </cell>
          <cell r="P29">
            <v>98528.958754079227</v>
          </cell>
          <cell r="Q29">
            <v>101583.81349927527</v>
          </cell>
          <cell r="R29">
            <v>104733.18851288495</v>
          </cell>
          <cell r="S29">
            <v>107833.29089286635</v>
          </cell>
          <cell r="T29">
            <v>111025.1563032952</v>
          </cell>
          <cell r="U29">
            <v>114311.50092987272</v>
          </cell>
          <cell r="V29">
            <v>117695.12135739697</v>
          </cell>
          <cell r="W29">
            <v>121178.89694957594</v>
          </cell>
          <cell r="X29">
            <v>124765.79229928339</v>
          </cell>
          <cell r="Y29">
            <v>128458.85975134218</v>
          </cell>
          <cell r="Z29">
            <v>132261.24199998192</v>
          </cell>
          <cell r="AA29">
            <v>136176.17476318136</v>
          </cell>
          <cell r="AB29">
            <v>140206.98953617155</v>
          </cell>
          <cell r="AC29">
            <v>0</v>
          </cell>
          <cell r="AD29">
            <v>0</v>
          </cell>
        </row>
        <row r="30">
          <cell r="E30">
            <v>0</v>
          </cell>
          <cell r="F30">
            <v>0</v>
          </cell>
          <cell r="G30">
            <v>0</v>
          </cell>
          <cell r="H30">
            <v>0</v>
          </cell>
          <cell r="I30">
            <v>23869.210623454306</v>
          </cell>
          <cell r="J30">
            <v>24643.441018949623</v>
          </cell>
          <cell r="K30">
            <v>25407.73973969448</v>
          </cell>
          <cell r="L30">
            <v>26195.693347424258</v>
          </cell>
          <cell r="M30">
            <v>26989.559216994665</v>
          </cell>
          <cell r="N30">
            <v>27807.470327360363</v>
          </cell>
          <cell r="O30">
            <v>28669.73775746207</v>
          </cell>
          <cell r="P30">
            <v>29558.687626223767</v>
          </cell>
          <cell r="Q30">
            <v>30475.144049782582</v>
          </cell>
          <cell r="R30">
            <v>31419.956553865486</v>
          </cell>
          <cell r="S30">
            <v>32349.987267859906</v>
          </cell>
          <cell r="T30">
            <v>33307.54689098856</v>
          </cell>
          <cell r="U30">
            <v>34293.450278961813</v>
          </cell>
          <cell r="V30">
            <v>35308.536407219093</v>
          </cell>
          <cell r="W30">
            <v>36353.669084872781</v>
          </cell>
          <cell r="X30">
            <v>37429.737689785019</v>
          </cell>
          <cell r="Y30">
            <v>38537.657925402651</v>
          </cell>
          <cell r="Z30">
            <v>39678.372599994575</v>
          </cell>
          <cell r="AA30">
            <v>40852.852428954408</v>
          </cell>
          <cell r="AB30">
            <v>42062.096860851459</v>
          </cell>
          <cell r="AC30">
            <v>0</v>
          </cell>
          <cell r="AD30">
            <v>0</v>
          </cell>
        </row>
        <row r="31">
          <cell r="E31">
            <v>0</v>
          </cell>
          <cell r="F31">
            <v>0</v>
          </cell>
          <cell r="G31">
            <v>0</v>
          </cell>
          <cell r="H31">
            <v>0</v>
          </cell>
          <cell r="I31">
            <v>66783.065648105287</v>
          </cell>
          <cell r="J31">
            <v>68958.190096264079</v>
          </cell>
          <cell r="K31">
            <v>71135.889739504099</v>
          </cell>
          <cell r="L31">
            <v>73452.785668319731</v>
          </cell>
          <cell r="M31">
            <v>75845.142897536891</v>
          </cell>
          <cell r="N31">
            <v>78315.419201709665</v>
          </cell>
          <cell r="O31">
            <v>80866.152405109344</v>
          </cell>
          <cell r="P31">
            <v>83419.905498062682</v>
          </cell>
          <cell r="Q31">
            <v>86054.30611369152</v>
          </cell>
          <cell r="R31">
            <v>88771.901100761897</v>
          </cell>
          <cell r="S31">
            <v>91575.317737523947</v>
          </cell>
          <cell r="T31">
            <v>94376.606707114814</v>
          </cell>
          <cell r="U31">
            <v>97263.587106285428</v>
          </cell>
          <cell r="V31">
            <v>100238.88023586672</v>
          </cell>
          <cell r="W31">
            <v>103305.18758228187</v>
          </cell>
          <cell r="X31">
            <v>106465.29327042385</v>
          </cell>
          <cell r="Y31">
            <v>109722.06659156611</v>
          </cell>
          <cell r="Z31">
            <v>113078.46460860211</v>
          </cell>
          <cell r="AA31">
            <v>116537.53484097924</v>
          </cell>
          <cell r="AB31">
            <v>120102.41803176478</v>
          </cell>
          <cell r="AC31">
            <v>0</v>
          </cell>
          <cell r="AD31">
            <v>0</v>
          </cell>
        </row>
        <row r="32">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row>
        <row r="33">
          <cell r="E33">
            <v>0</v>
          </cell>
          <cell r="F33">
            <v>0</v>
          </cell>
          <cell r="G33">
            <v>0</v>
          </cell>
          <cell r="H33">
            <v>0</v>
          </cell>
          <cell r="I33">
            <v>151171.66728187728</v>
          </cell>
          <cell r="J33">
            <v>156075.12645334762</v>
          </cell>
          <cell r="K33">
            <v>160915.68501806498</v>
          </cell>
          <cell r="L33">
            <v>165906.05786702031</v>
          </cell>
          <cell r="M33">
            <v>170933.87504096623</v>
          </cell>
          <cell r="N33">
            <v>176113.97873994897</v>
          </cell>
          <cell r="O33">
            <v>181575.00579725977</v>
          </cell>
          <cell r="P33">
            <v>187205.02163275052</v>
          </cell>
          <cell r="Q33">
            <v>193009.24564862301</v>
          </cell>
          <cell r="R33">
            <v>198993.05817448141</v>
          </cell>
          <cell r="S33">
            <v>204883.25269644606</v>
          </cell>
          <cell r="T33">
            <v>210947.79697626087</v>
          </cell>
          <cell r="U33">
            <v>217191.85176675819</v>
          </cell>
          <cell r="V33">
            <v>223620.73057905425</v>
          </cell>
          <cell r="W33">
            <v>230239.90420419429</v>
          </cell>
          <cell r="X33">
            <v>237055.00536863846</v>
          </cell>
          <cell r="Y33">
            <v>244071.83352755016</v>
          </cell>
          <cell r="Z33">
            <v>251296.35979996566</v>
          </cell>
          <cell r="AA33">
            <v>258734.73205004464</v>
          </cell>
          <cell r="AB33">
            <v>266393.28011872596</v>
          </cell>
          <cell r="AC33">
            <v>0</v>
          </cell>
          <cell r="AD33">
            <v>0</v>
          </cell>
        </row>
        <row r="35">
          <cell r="E35">
            <v>0</v>
          </cell>
          <cell r="F35">
            <v>0</v>
          </cell>
          <cell r="G35">
            <v>0</v>
          </cell>
          <cell r="H35">
            <v>0</v>
          </cell>
          <cell r="I35">
            <v>442107.60750070435</v>
          </cell>
          <cell r="J35">
            <v>419435.42250066821</v>
          </cell>
          <cell r="K35">
            <v>396763.23750063207</v>
          </cell>
          <cell r="L35">
            <v>374091.05250059592</v>
          </cell>
          <cell r="M35">
            <v>351418.86750055978</v>
          </cell>
          <cell r="N35">
            <v>328746.68250052369</v>
          </cell>
          <cell r="O35">
            <v>306074.49750048755</v>
          </cell>
          <cell r="P35">
            <v>283402.3125004514</v>
          </cell>
          <cell r="Q35">
            <v>260730.12750041526</v>
          </cell>
          <cell r="R35">
            <v>238057.94250037911</v>
          </cell>
          <cell r="S35">
            <v>215385.75750034297</v>
          </cell>
          <cell r="T35">
            <v>192713.57250030685</v>
          </cell>
          <cell r="U35">
            <v>170041.38750027074</v>
          </cell>
          <cell r="V35">
            <v>147369.20250023462</v>
          </cell>
          <cell r="W35">
            <v>124697.0175001985</v>
          </cell>
          <cell r="X35">
            <v>102024.83250016237</v>
          </cell>
          <cell r="Y35">
            <v>79352.647500126273</v>
          </cell>
          <cell r="Z35">
            <v>56680.462500090151</v>
          </cell>
          <cell r="AA35">
            <v>34008.27750005402</v>
          </cell>
          <cell r="AB35">
            <v>11336.092500017903</v>
          </cell>
          <cell r="AC35">
            <v>-1.587904989719391E-10</v>
          </cell>
          <cell r="AD35">
            <v>-1.587904989719391E-10</v>
          </cell>
        </row>
        <row r="37">
          <cell r="E37">
            <v>0</v>
          </cell>
          <cell r="F37">
            <v>0</v>
          </cell>
          <cell r="G37">
            <v>0</v>
          </cell>
          <cell r="H37">
            <v>0</v>
          </cell>
          <cell r="I37">
            <v>1030553.8636380055</v>
          </cell>
          <cell r="J37">
            <v>1030553.8636380055</v>
          </cell>
          <cell r="K37">
            <v>1030553.8636380055</v>
          </cell>
          <cell r="L37">
            <v>1030553.8636380055</v>
          </cell>
          <cell r="M37">
            <v>1030553.8636380055</v>
          </cell>
          <cell r="N37">
            <v>1030553.8636380055</v>
          </cell>
          <cell r="O37">
            <v>1030553.8636380055</v>
          </cell>
          <cell r="P37">
            <v>1030553.8636380055</v>
          </cell>
          <cell r="Q37">
            <v>1030553.8636380055</v>
          </cell>
          <cell r="R37">
            <v>1030553.8636380055</v>
          </cell>
          <cell r="S37">
            <v>1030553.8636380055</v>
          </cell>
          <cell r="T37">
            <v>1030553.8636380055</v>
          </cell>
          <cell r="U37">
            <v>1030553.8636380055</v>
          </cell>
          <cell r="V37">
            <v>1030553.8636380055</v>
          </cell>
          <cell r="W37">
            <v>1030553.8636380055</v>
          </cell>
          <cell r="X37">
            <v>1030553.8636380055</v>
          </cell>
          <cell r="Y37">
            <v>1030553.8636380055</v>
          </cell>
          <cell r="Z37">
            <v>1030553.8636380055</v>
          </cell>
          <cell r="AA37">
            <v>1030553.8636380055</v>
          </cell>
          <cell r="AB37">
            <v>1030553.8636380055</v>
          </cell>
          <cell r="AC37">
            <v>0</v>
          </cell>
          <cell r="AD37">
            <v>0</v>
          </cell>
        </row>
        <row r="51">
          <cell r="E51">
            <v>0</v>
          </cell>
          <cell r="F51">
            <v>0</v>
          </cell>
          <cell r="G51">
            <v>0</v>
          </cell>
          <cell r="H51">
            <v>0</v>
          </cell>
          <cell r="I51">
            <v>-107642.96700621968</v>
          </cell>
          <cell r="J51">
            <v>828.8436057423969</v>
          </cell>
          <cell r="K51">
            <v>754.43651504577429</v>
          </cell>
          <cell r="L51">
            <v>713.82913810129685</v>
          </cell>
          <cell r="M51">
            <v>703.53152981915628</v>
          </cell>
          <cell r="N51">
            <v>711.65549865622597</v>
          </cell>
          <cell r="O51">
            <v>653.92472561067552</v>
          </cell>
          <cell r="P51">
            <v>632.19554235663963</v>
          </cell>
          <cell r="Q51">
            <v>608.5241664784262</v>
          </cell>
          <cell r="R51">
            <v>584.7899620529497</v>
          </cell>
          <cell r="S51">
            <v>619.51518603054865</v>
          </cell>
          <cell r="T51">
            <v>583.03075561689911</v>
          </cell>
          <cell r="U51">
            <v>555.89597463005339</v>
          </cell>
          <cell r="V51">
            <v>531.09256833168911</v>
          </cell>
          <cell r="W51">
            <v>506.17679199005943</v>
          </cell>
          <cell r="X51">
            <v>485.74640450094012</v>
          </cell>
          <cell r="Y51">
            <v>455.5428541211877</v>
          </cell>
          <cell r="Z51">
            <v>427.70980102894828</v>
          </cell>
          <cell r="AA51">
            <v>399.70003846100008</v>
          </cell>
          <cell r="AB51">
            <v>370.98468505701749</v>
          </cell>
          <cell r="AC51">
            <v>96643.585284660498</v>
          </cell>
          <cell r="AD51">
            <v>-102.1952176581524</v>
          </cell>
        </row>
        <row r="63">
          <cell r="E63">
            <v>9685334.9231700841</v>
          </cell>
          <cell r="F63">
            <v>3812916.0950442087</v>
          </cell>
          <cell r="G63">
            <v>3667943.3488448588</v>
          </cell>
          <cell r="H63">
            <v>2988706.2376841754</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row>
        <row r="66">
          <cell r="E66">
            <v>0</v>
          </cell>
          <cell r="F66">
            <v>0</v>
          </cell>
          <cell r="G66">
            <v>0</v>
          </cell>
          <cell r="H66">
            <v>0</v>
          </cell>
          <cell r="I66">
            <v>20611077.272760108</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row>
        <row r="67">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row>
        <row r="79">
          <cell r="E79">
            <v>-1812495.8218864587</v>
          </cell>
          <cell r="F79">
            <v>-678853.52597906138</v>
          </cell>
          <cell r="G79">
            <v>-646792.81001528201</v>
          </cell>
          <cell r="H79">
            <v>138571.21563163423</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row>
        <row r="88">
          <cell r="E88">
            <v>0</v>
          </cell>
          <cell r="F88">
            <v>0</v>
          </cell>
          <cell r="G88">
            <v>0</v>
          </cell>
          <cell r="H88">
            <v>0</v>
          </cell>
          <cell r="I88">
            <v>10305.538636380057</v>
          </cell>
          <cell r="J88">
            <v>12196.087151315058</v>
          </cell>
          <cell r="K88">
            <v>12474.458649609605</v>
          </cell>
          <cell r="L88">
            <v>12410.500705111859</v>
          </cell>
          <cell r="M88">
            <v>12306.821107013122</v>
          </cell>
          <cell r="N88">
            <v>12766.902857782687</v>
          </cell>
          <cell r="O88">
            <v>12736.678319334584</v>
          </cell>
          <cell r="P88">
            <v>12617.029198117641</v>
          </cell>
          <cell r="Q88">
            <v>12472.813487950289</v>
          </cell>
          <cell r="R88">
            <v>12316.704765711416</v>
          </cell>
          <cell r="S88">
            <v>12768.879589522392</v>
          </cell>
          <cell r="T88">
            <v>12841.182641372545</v>
          </cell>
          <cell r="U88">
            <v>12836.419978992333</v>
          </cell>
          <cell r="V88">
            <v>12815.103542773653</v>
          </cell>
          <cell r="W88">
            <v>12789.28447219687</v>
          </cell>
          <cell r="X88">
            <v>12863.395530819398</v>
          </cell>
          <cell r="Y88">
            <v>12857.137614476444</v>
          </cell>
          <cell r="Z88">
            <v>12833.537090231892</v>
          </cell>
          <cell r="AA88">
            <v>12805.141948946817</v>
          </cell>
          <cell r="AB88">
            <v>12774.40220726905</v>
          </cell>
          <cell r="AC88">
            <v>2554.8804414538099</v>
          </cell>
          <cell r="AD88">
            <v>510.97608829076199</v>
          </cell>
        </row>
        <row r="119">
          <cell r="E119" t="str">
            <v>не окупается</v>
          </cell>
        </row>
        <row r="120">
          <cell r="E120" t="str">
            <v>не окупается</v>
          </cell>
        </row>
      </sheetData>
      <sheetData sheetId="1">
        <row r="5">
          <cell r="D5">
            <v>0</v>
          </cell>
          <cell r="E5">
            <v>0</v>
          </cell>
          <cell r="F5">
            <v>0</v>
          </cell>
          <cell r="G5">
            <v>0</v>
          </cell>
          <cell r="H5">
            <v>20611077.272760108</v>
          </cell>
          <cell r="I5">
            <v>0</v>
          </cell>
          <cell r="J5">
            <v>0</v>
          </cell>
          <cell r="K5">
            <v>0</v>
          </cell>
          <cell r="L5">
            <v>0</v>
          </cell>
          <cell r="M5">
            <v>0</v>
          </cell>
          <cell r="N5">
            <v>0</v>
          </cell>
          <cell r="O5">
            <v>0</v>
          </cell>
          <cell r="P5">
            <v>0</v>
          </cell>
          <cell r="Q5">
            <v>0</v>
          </cell>
          <cell r="R5">
            <v>0</v>
          </cell>
          <cell r="S5">
            <v>0</v>
          </cell>
          <cell r="T5">
            <v>0</v>
          </cell>
          <cell r="U5">
            <v>0</v>
          </cell>
          <cell r="V5">
            <v>0</v>
          </cell>
          <cell r="W5">
            <v>0</v>
          </cell>
          <cell r="X5">
            <v>0</v>
          </cell>
          <cell r="Y5">
            <v>0</v>
          </cell>
          <cell r="Z5">
            <v>0</v>
          </cell>
          <cell r="AA5">
            <v>0</v>
          </cell>
          <cell r="AB5">
            <v>0</v>
          </cell>
          <cell r="AC5">
            <v>0</v>
          </cell>
          <cell r="AD5">
            <v>0</v>
          </cell>
          <cell r="AE5">
            <v>0</v>
          </cell>
          <cell r="AF5">
            <v>0</v>
          </cell>
          <cell r="AG5">
            <v>0</v>
          </cell>
          <cell r="AH5">
            <v>0</v>
          </cell>
          <cell r="AI5">
            <v>0</v>
          </cell>
          <cell r="AJ5">
            <v>0</v>
          </cell>
          <cell r="AK5">
            <v>0</v>
          </cell>
          <cell r="AL5">
            <v>0</v>
          </cell>
          <cell r="AM5">
            <v>0</v>
          </cell>
          <cell r="AN5">
            <v>0</v>
          </cell>
          <cell r="AO5">
            <v>0</v>
          </cell>
          <cell r="AP5">
            <v>0</v>
          </cell>
          <cell r="AQ5">
            <v>0</v>
          </cell>
          <cell r="AR5">
            <v>0</v>
          </cell>
          <cell r="AS5">
            <v>0</v>
          </cell>
          <cell r="AT5">
            <v>0</v>
          </cell>
          <cell r="AU5">
            <v>0</v>
          </cell>
          <cell r="AV5">
            <v>0</v>
          </cell>
          <cell r="AW5">
            <v>0</v>
          </cell>
          <cell r="AX5">
            <v>0</v>
          </cell>
          <cell r="AY5">
            <v>0</v>
          </cell>
          <cell r="AZ5">
            <v>0</v>
          </cell>
          <cell r="BA5">
            <v>0</v>
          </cell>
          <cell r="BB5">
            <v>0</v>
          </cell>
        </row>
        <row r="6">
          <cell r="C6">
            <v>0.05</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v>0</v>
          </cell>
        </row>
        <row r="13">
          <cell r="C13">
            <v>3.3333333333333333E-2</v>
          </cell>
        </row>
        <row r="19">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row>
        <row r="20">
          <cell r="C20">
            <v>3.3333333333333333E-2</v>
          </cell>
        </row>
        <row r="26">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row>
        <row r="27">
          <cell r="C27">
            <v>3.3333333333333333E-2</v>
          </cell>
        </row>
        <row r="33">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row>
        <row r="34">
          <cell r="C34">
            <v>3.3333333333333333E-2</v>
          </cell>
        </row>
      </sheetData>
      <sheetData sheetId="2">
        <row r="6">
          <cell r="E6">
            <v>0.03</v>
          </cell>
          <cell r="F6">
            <v>3.6999999999999998E-2</v>
          </cell>
          <cell r="G6">
            <v>0.04</v>
          </cell>
          <cell r="H6">
            <v>0.04</v>
          </cell>
          <cell r="I6">
            <v>0.04</v>
          </cell>
          <cell r="J6">
            <v>0.04</v>
          </cell>
          <cell r="K6">
            <v>0.04</v>
          </cell>
          <cell r="L6">
            <v>0.04</v>
          </cell>
          <cell r="M6">
            <v>0.04</v>
          </cell>
          <cell r="N6">
            <v>0.04</v>
          </cell>
          <cell r="O6">
            <v>0.04</v>
          </cell>
          <cell r="P6">
            <v>0.04</v>
          </cell>
          <cell r="Q6">
            <v>0.04</v>
          </cell>
          <cell r="R6">
            <v>0.04</v>
          </cell>
          <cell r="S6">
            <v>0.04</v>
          </cell>
          <cell r="T6">
            <v>0.04</v>
          </cell>
          <cell r="U6">
            <v>0.04</v>
          </cell>
          <cell r="V6">
            <v>0.04</v>
          </cell>
          <cell r="W6">
            <v>0.04</v>
          </cell>
          <cell r="X6">
            <v>0.04</v>
          </cell>
          <cell r="Y6">
            <v>0.04</v>
          </cell>
          <cell r="Z6">
            <v>0.04</v>
          </cell>
          <cell r="AA6">
            <v>0.04</v>
          </cell>
          <cell r="AB6">
            <v>0.04</v>
          </cell>
          <cell r="AC6">
            <v>0.04</v>
          </cell>
          <cell r="AD6">
            <v>0.04</v>
          </cell>
        </row>
        <row r="19">
          <cell r="E19">
            <v>0.2</v>
          </cell>
        </row>
        <row r="44">
          <cell r="D44">
            <v>0.11899999999999999</v>
          </cell>
        </row>
        <row r="45">
          <cell r="D45">
            <v>0.13800000000000001</v>
          </cell>
        </row>
      </sheetData>
      <sheetData sheetId="3">
        <row r="5">
          <cell r="E5">
            <v>2020</v>
          </cell>
          <cell r="F5">
            <v>2021</v>
          </cell>
          <cell r="G5">
            <v>2022</v>
          </cell>
          <cell r="H5">
            <v>2023</v>
          </cell>
          <cell r="I5">
            <v>2024</v>
          </cell>
          <cell r="J5">
            <v>2025</v>
          </cell>
          <cell r="K5">
            <v>2026</v>
          </cell>
          <cell r="L5">
            <v>2027</v>
          </cell>
          <cell r="M5">
            <v>2028</v>
          </cell>
          <cell r="N5">
            <v>2029</v>
          </cell>
          <cell r="O5">
            <v>2030</v>
          </cell>
          <cell r="P5">
            <v>2031</v>
          </cell>
          <cell r="Q5">
            <v>2032</v>
          </cell>
          <cell r="R5">
            <v>2033</v>
          </cell>
          <cell r="S5">
            <v>2034</v>
          </cell>
          <cell r="T5">
            <v>2035</v>
          </cell>
          <cell r="U5">
            <v>2036</v>
          </cell>
          <cell r="V5">
            <v>2037</v>
          </cell>
          <cell r="W5">
            <v>2038</v>
          </cell>
          <cell r="X5">
            <v>2039</v>
          </cell>
          <cell r="Y5">
            <v>2040</v>
          </cell>
          <cell r="Z5">
            <v>2041</v>
          </cell>
          <cell r="AA5">
            <v>2042</v>
          </cell>
          <cell r="AB5">
            <v>2043</v>
          </cell>
          <cell r="AC5">
            <v>2044</v>
          </cell>
          <cell r="AD5">
            <v>2045</v>
          </cell>
        </row>
      </sheetData>
      <sheetData sheetId="4"/>
      <sheetData sheetId="5"/>
      <sheetData sheetId="6"/>
      <sheetData sheetId="7"/>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row r="15">
          <cell r="A15" t="str">
            <v>Строительство двух одноцепных ВЛ 110 кВ Певек-Билибино (этап строительства №1)</v>
          </cell>
          <cell r="B15">
            <v>0</v>
          </cell>
          <cell r="C1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row r="5">
          <cell r="A5" t="str">
            <v>Год раскрытия информации: 2018 год</v>
          </cell>
        </row>
        <row r="9">
          <cell r="A9" t="str">
            <v>Филиал АО "Чукотэнерго" Северные электрические сети</v>
          </cell>
        </row>
      </sheetData>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3" zoomScale="85" zoomScaleSheetLayoutView="85" workbookViewId="0">
      <selection activeCell="C39" sqref="C39"/>
    </sheetView>
  </sheetViews>
  <sheetFormatPr defaultRowHeight="15"/>
  <cols>
    <col min="1" max="1" width="6.140625" style="144" customWidth="1"/>
    <col min="2" max="2" width="75.7109375" style="144" customWidth="1"/>
    <col min="3" max="3" width="67.7109375" style="144" customWidth="1"/>
    <col min="4" max="4" width="12" style="144" customWidth="1"/>
    <col min="5" max="5" width="14.42578125" style="144" customWidth="1"/>
    <col min="6" max="6" width="36.5703125" style="144" customWidth="1"/>
    <col min="7" max="7" width="20" style="144" customWidth="1"/>
    <col min="8" max="8" width="25.5703125" style="144" customWidth="1"/>
    <col min="9" max="9" width="16.42578125" style="144" customWidth="1"/>
    <col min="10" max="16384" width="9.140625" style="144"/>
  </cols>
  <sheetData>
    <row r="1" spans="1:22" s="44" customFormat="1" ht="18.75">
      <c r="C1" s="108" t="s">
        <v>67</v>
      </c>
    </row>
    <row r="2" spans="1:22" s="44" customFormat="1" ht="18.75">
      <c r="C2" s="45" t="s">
        <v>9</v>
      </c>
    </row>
    <row r="3" spans="1:22" s="44" customFormat="1" ht="18.75">
      <c r="A3" s="59"/>
      <c r="C3" s="45" t="s">
        <v>66</v>
      </c>
    </row>
    <row r="4" spans="1:22" s="44" customFormat="1" ht="18.75">
      <c r="A4" s="59"/>
      <c r="H4" s="45"/>
    </row>
    <row r="5" spans="1:22" s="44" customFormat="1" ht="15.75">
      <c r="A5" s="310" t="s">
        <v>547</v>
      </c>
      <c r="B5" s="310"/>
      <c r="C5" s="310"/>
      <c r="D5" s="134"/>
      <c r="E5" s="134"/>
      <c r="F5" s="134"/>
      <c r="G5" s="134"/>
      <c r="H5" s="134"/>
      <c r="I5" s="134"/>
      <c r="J5" s="134"/>
    </row>
    <row r="6" spans="1:22" s="44" customFormat="1" ht="18.75">
      <c r="A6" s="59"/>
      <c r="H6" s="45"/>
    </row>
    <row r="7" spans="1:22" s="44" customFormat="1" ht="18.75">
      <c r="A7" s="314" t="s">
        <v>8</v>
      </c>
      <c r="B7" s="314"/>
      <c r="C7" s="314"/>
      <c r="D7" s="60"/>
      <c r="E7" s="60"/>
      <c r="F7" s="60"/>
      <c r="G7" s="60"/>
      <c r="H7" s="60"/>
      <c r="I7" s="60"/>
      <c r="J7" s="60"/>
      <c r="K7" s="60"/>
      <c r="L7" s="60"/>
      <c r="M7" s="60"/>
      <c r="N7" s="60"/>
      <c r="O7" s="60"/>
      <c r="P7" s="60"/>
      <c r="Q7" s="60"/>
      <c r="R7" s="60"/>
      <c r="S7" s="60"/>
      <c r="T7" s="60"/>
      <c r="U7" s="60"/>
      <c r="V7" s="60"/>
    </row>
    <row r="8" spans="1:22" s="44" customFormat="1" ht="18.75">
      <c r="A8" s="150"/>
      <c r="B8" s="150"/>
      <c r="C8" s="150"/>
      <c r="D8" s="150"/>
      <c r="E8" s="150"/>
      <c r="F8" s="150"/>
      <c r="G8" s="150"/>
      <c r="H8" s="150"/>
      <c r="I8" s="60"/>
      <c r="J8" s="60"/>
      <c r="K8" s="60"/>
      <c r="L8" s="60"/>
      <c r="M8" s="60"/>
      <c r="N8" s="60"/>
      <c r="O8" s="60"/>
      <c r="P8" s="60"/>
      <c r="Q8" s="60"/>
      <c r="R8" s="60"/>
      <c r="S8" s="60"/>
      <c r="T8" s="60"/>
      <c r="U8" s="60"/>
      <c r="V8" s="60"/>
    </row>
    <row r="9" spans="1:22" s="44" customFormat="1" ht="18.75">
      <c r="A9" s="313" t="s">
        <v>439</v>
      </c>
      <c r="B9" s="313"/>
      <c r="C9" s="313"/>
      <c r="D9" s="135"/>
      <c r="E9" s="135"/>
      <c r="F9" s="135"/>
      <c r="G9" s="135"/>
      <c r="H9" s="135"/>
      <c r="I9" s="60"/>
      <c r="J9" s="60"/>
      <c r="K9" s="60"/>
      <c r="L9" s="60"/>
      <c r="M9" s="60"/>
      <c r="N9" s="60"/>
      <c r="O9" s="60"/>
      <c r="P9" s="60"/>
      <c r="Q9" s="60"/>
      <c r="R9" s="60"/>
      <c r="S9" s="60"/>
      <c r="T9" s="60"/>
      <c r="U9" s="60"/>
      <c r="V9" s="60"/>
    </row>
    <row r="10" spans="1:22" s="44" customFormat="1" ht="18.75">
      <c r="A10" s="311" t="s">
        <v>7</v>
      </c>
      <c r="B10" s="311"/>
      <c r="C10" s="311"/>
      <c r="D10" s="63"/>
      <c r="E10" s="63"/>
      <c r="F10" s="63"/>
      <c r="G10" s="63"/>
      <c r="H10" s="63"/>
      <c r="I10" s="60"/>
      <c r="J10" s="60"/>
      <c r="K10" s="60"/>
      <c r="L10" s="60"/>
      <c r="M10" s="60"/>
      <c r="N10" s="60"/>
      <c r="O10" s="60"/>
      <c r="P10" s="60"/>
      <c r="Q10" s="60"/>
      <c r="R10" s="60"/>
      <c r="S10" s="60"/>
      <c r="T10" s="60"/>
      <c r="U10" s="60"/>
      <c r="V10" s="60"/>
    </row>
    <row r="11" spans="1:22" s="44" customFormat="1" ht="18.75">
      <c r="A11" s="150"/>
      <c r="B11" s="150"/>
      <c r="C11" s="150"/>
      <c r="D11" s="150"/>
      <c r="E11" s="150"/>
      <c r="F11" s="150"/>
      <c r="G11" s="150"/>
      <c r="H11" s="150"/>
      <c r="I11" s="60"/>
      <c r="J11" s="60"/>
      <c r="K11" s="60"/>
      <c r="L11" s="60"/>
      <c r="M11" s="60"/>
      <c r="N11" s="60"/>
      <c r="O11" s="60"/>
      <c r="P11" s="60"/>
      <c r="Q11" s="60"/>
      <c r="R11" s="60"/>
      <c r="S11" s="60"/>
      <c r="T11" s="60"/>
      <c r="U11" s="60"/>
      <c r="V11" s="60"/>
    </row>
    <row r="12" spans="1:22" s="44" customFormat="1" ht="18.75">
      <c r="A12" s="313" t="s">
        <v>546</v>
      </c>
      <c r="B12" s="313"/>
      <c r="C12" s="313"/>
      <c r="D12" s="135"/>
      <c r="E12" s="135"/>
      <c r="F12" s="135"/>
      <c r="G12" s="135"/>
      <c r="H12" s="135"/>
      <c r="I12" s="60"/>
      <c r="J12" s="60"/>
      <c r="K12" s="60"/>
      <c r="L12" s="60"/>
      <c r="M12" s="60"/>
      <c r="N12" s="60"/>
      <c r="O12" s="60"/>
      <c r="P12" s="60"/>
      <c r="Q12" s="60"/>
      <c r="R12" s="60"/>
      <c r="S12" s="60"/>
      <c r="T12" s="60"/>
      <c r="U12" s="60"/>
      <c r="V12" s="60"/>
    </row>
    <row r="13" spans="1:22" s="44" customFormat="1" ht="18.75">
      <c r="A13" s="311" t="s">
        <v>6</v>
      </c>
      <c r="B13" s="311"/>
      <c r="C13" s="311"/>
      <c r="D13" s="63"/>
      <c r="E13" s="63"/>
      <c r="F13" s="63"/>
      <c r="G13" s="63"/>
      <c r="H13" s="63"/>
      <c r="I13" s="60"/>
      <c r="J13" s="60"/>
      <c r="K13" s="60"/>
      <c r="L13" s="60"/>
      <c r="M13" s="60"/>
      <c r="N13" s="60"/>
      <c r="O13" s="60"/>
      <c r="P13" s="60"/>
      <c r="Q13" s="60"/>
      <c r="R13" s="60"/>
      <c r="S13" s="60"/>
      <c r="T13" s="60"/>
      <c r="U13" s="60"/>
      <c r="V13" s="60"/>
    </row>
    <row r="14" spans="1:22" s="61" customFormat="1" ht="18.75">
      <c r="A14" s="153"/>
      <c r="B14" s="153"/>
      <c r="C14" s="153"/>
      <c r="D14" s="153"/>
      <c r="E14" s="153"/>
      <c r="F14" s="153"/>
      <c r="G14" s="153"/>
      <c r="H14" s="153"/>
      <c r="I14" s="153"/>
      <c r="J14" s="153"/>
      <c r="K14" s="153"/>
      <c r="L14" s="153"/>
      <c r="M14" s="153"/>
      <c r="N14" s="153"/>
      <c r="O14" s="153"/>
      <c r="P14" s="153"/>
      <c r="Q14" s="153"/>
      <c r="R14" s="153"/>
      <c r="S14" s="153"/>
      <c r="T14" s="153"/>
      <c r="U14" s="153"/>
      <c r="V14" s="153"/>
    </row>
    <row r="15" spans="1:22" s="62" customFormat="1" ht="42.75" customHeight="1">
      <c r="A15" s="312" t="s">
        <v>454</v>
      </c>
      <c r="B15" s="312"/>
      <c r="C15" s="312"/>
      <c r="D15" s="135"/>
      <c r="E15" s="135"/>
      <c r="F15" s="135"/>
      <c r="G15" s="135"/>
      <c r="H15" s="135"/>
      <c r="I15" s="135"/>
      <c r="J15" s="135"/>
      <c r="K15" s="135"/>
      <c r="L15" s="135"/>
      <c r="M15" s="135"/>
      <c r="N15" s="135"/>
      <c r="O15" s="135"/>
      <c r="P15" s="135"/>
      <c r="Q15" s="135"/>
      <c r="R15" s="135"/>
      <c r="S15" s="135"/>
      <c r="T15" s="135"/>
      <c r="U15" s="135"/>
      <c r="V15" s="135"/>
    </row>
    <row r="16" spans="1:22" s="62" customFormat="1" ht="15.75">
      <c r="A16" s="311" t="s">
        <v>4</v>
      </c>
      <c r="B16" s="311"/>
      <c r="C16" s="311"/>
      <c r="D16" s="63"/>
      <c r="E16" s="63"/>
      <c r="F16" s="63"/>
      <c r="G16" s="63"/>
      <c r="H16" s="63"/>
      <c r="I16" s="63"/>
      <c r="J16" s="63"/>
      <c r="K16" s="63"/>
      <c r="L16" s="63"/>
      <c r="M16" s="63"/>
      <c r="N16" s="63"/>
      <c r="O16" s="63"/>
      <c r="P16" s="63"/>
      <c r="Q16" s="63"/>
      <c r="R16" s="63"/>
      <c r="S16" s="63"/>
      <c r="T16" s="63"/>
      <c r="U16" s="63"/>
      <c r="V16" s="63"/>
    </row>
    <row r="17" spans="1:22" s="62" customFormat="1" ht="18.75">
      <c r="A17" s="152"/>
      <c r="B17" s="152"/>
      <c r="C17" s="152"/>
      <c r="D17" s="152"/>
      <c r="E17" s="152"/>
      <c r="F17" s="152"/>
      <c r="G17" s="152"/>
      <c r="H17" s="152"/>
      <c r="I17" s="152"/>
      <c r="J17" s="152"/>
      <c r="K17" s="152"/>
      <c r="L17" s="152"/>
      <c r="M17" s="152"/>
      <c r="N17" s="152"/>
      <c r="O17" s="152"/>
      <c r="P17" s="152"/>
      <c r="Q17" s="152"/>
      <c r="R17" s="152"/>
      <c r="S17" s="152"/>
    </row>
    <row r="18" spans="1:22" s="62" customFormat="1" ht="18.75">
      <c r="A18" s="312" t="s">
        <v>416</v>
      </c>
      <c r="B18" s="313"/>
      <c r="C18" s="313"/>
      <c r="D18" s="110"/>
      <c r="E18" s="110"/>
      <c r="F18" s="110"/>
      <c r="G18" s="110"/>
      <c r="H18" s="110"/>
      <c r="I18" s="110"/>
      <c r="J18" s="110"/>
      <c r="K18" s="110"/>
      <c r="L18" s="110"/>
      <c r="M18" s="110"/>
      <c r="N18" s="110"/>
      <c r="O18" s="110"/>
      <c r="P18" s="110"/>
      <c r="Q18" s="110"/>
      <c r="R18" s="110"/>
      <c r="S18" s="110"/>
      <c r="T18" s="110"/>
      <c r="U18" s="110"/>
      <c r="V18" s="110"/>
    </row>
    <row r="19" spans="1:22" s="62" customFormat="1" ht="18.75">
      <c r="A19" s="63"/>
      <c r="B19" s="63"/>
      <c r="C19" s="63"/>
      <c r="D19" s="63"/>
      <c r="E19" s="63"/>
      <c r="F19" s="63"/>
      <c r="G19" s="63"/>
      <c r="H19" s="63"/>
      <c r="I19" s="152"/>
      <c r="J19" s="152"/>
      <c r="K19" s="152"/>
      <c r="L19" s="152"/>
      <c r="M19" s="152"/>
      <c r="N19" s="152"/>
      <c r="O19" s="152"/>
      <c r="P19" s="152"/>
      <c r="Q19" s="152"/>
      <c r="R19" s="152"/>
      <c r="S19" s="152"/>
    </row>
    <row r="20" spans="1:22" s="62" customFormat="1" ht="31.5">
      <c r="A20" s="136" t="s">
        <v>3</v>
      </c>
      <c r="B20" s="137" t="s">
        <v>65</v>
      </c>
      <c r="C20" s="138" t="s">
        <v>64</v>
      </c>
      <c r="D20" s="139"/>
      <c r="E20" s="139"/>
      <c r="F20" s="139"/>
      <c r="G20" s="139"/>
      <c r="H20" s="139"/>
      <c r="I20" s="153"/>
      <c r="J20" s="153"/>
      <c r="K20" s="153"/>
      <c r="L20" s="153"/>
      <c r="M20" s="153"/>
      <c r="N20" s="153"/>
      <c r="O20" s="153"/>
      <c r="P20" s="153"/>
      <c r="Q20" s="153"/>
      <c r="R20" s="153"/>
      <c r="S20" s="153"/>
      <c r="T20" s="140"/>
      <c r="U20" s="140"/>
      <c r="V20" s="140"/>
    </row>
    <row r="21" spans="1:22" s="62" customFormat="1" ht="18.75">
      <c r="A21" s="138">
        <v>1</v>
      </c>
      <c r="B21" s="137">
        <v>2</v>
      </c>
      <c r="C21" s="138">
        <v>3</v>
      </c>
      <c r="D21" s="139"/>
      <c r="E21" s="139"/>
      <c r="F21" s="139"/>
      <c r="G21" s="139"/>
      <c r="H21" s="139"/>
      <c r="I21" s="153"/>
      <c r="J21" s="153"/>
      <c r="K21" s="153"/>
      <c r="L21" s="153"/>
      <c r="M21" s="153"/>
      <c r="N21" s="153"/>
      <c r="O21" s="153"/>
      <c r="P21" s="153"/>
      <c r="Q21" s="153"/>
      <c r="R21" s="153"/>
      <c r="S21" s="153"/>
      <c r="T21" s="140"/>
      <c r="U21" s="140"/>
      <c r="V21" s="140"/>
    </row>
    <row r="22" spans="1:22" s="62" customFormat="1" ht="31.5">
      <c r="A22" s="64" t="s">
        <v>63</v>
      </c>
      <c r="B22" s="141" t="s">
        <v>275</v>
      </c>
      <c r="C22" s="65" t="s">
        <v>441</v>
      </c>
      <c r="D22" s="139"/>
      <c r="E22" s="139"/>
      <c r="F22" s="139"/>
      <c r="G22" s="139"/>
      <c r="H22" s="139"/>
      <c r="I22" s="153"/>
      <c r="J22" s="153"/>
      <c r="K22" s="153"/>
      <c r="L22" s="153"/>
      <c r="M22" s="153"/>
      <c r="N22" s="153"/>
      <c r="O22" s="153"/>
      <c r="P22" s="153"/>
      <c r="Q22" s="153"/>
      <c r="R22" s="153"/>
      <c r="S22" s="153"/>
      <c r="T22" s="140"/>
      <c r="U22" s="140"/>
      <c r="V22" s="140"/>
    </row>
    <row r="23" spans="1:22" s="62" customFormat="1" ht="31.5">
      <c r="A23" s="64" t="s">
        <v>62</v>
      </c>
      <c r="B23" s="142" t="s">
        <v>455</v>
      </c>
      <c r="C23" s="8" t="s">
        <v>456</v>
      </c>
      <c r="D23" s="139"/>
      <c r="E23" s="139"/>
      <c r="F23" s="139"/>
      <c r="G23" s="139"/>
      <c r="H23" s="139"/>
      <c r="I23" s="153"/>
      <c r="J23" s="153"/>
      <c r="K23" s="153"/>
      <c r="L23" s="153"/>
      <c r="M23" s="153"/>
      <c r="N23" s="153"/>
      <c r="O23" s="153"/>
      <c r="P23" s="153"/>
      <c r="Q23" s="153"/>
      <c r="R23" s="153"/>
      <c r="S23" s="153"/>
      <c r="T23" s="140"/>
      <c r="U23" s="140"/>
      <c r="V23" s="140"/>
    </row>
    <row r="24" spans="1:22" s="62" customFormat="1" ht="18.75">
      <c r="A24" s="307"/>
      <c r="B24" s="308"/>
      <c r="C24" s="309"/>
      <c r="D24" s="139"/>
      <c r="E24" s="139"/>
      <c r="F24" s="139"/>
      <c r="G24" s="139"/>
      <c r="H24" s="139"/>
      <c r="I24" s="153"/>
      <c r="J24" s="153"/>
      <c r="K24" s="153"/>
      <c r="L24" s="153"/>
      <c r="M24" s="153"/>
      <c r="N24" s="153"/>
      <c r="O24" s="153"/>
      <c r="P24" s="153"/>
      <c r="Q24" s="153"/>
      <c r="R24" s="153"/>
      <c r="S24" s="153"/>
      <c r="T24" s="140"/>
      <c r="U24" s="140"/>
      <c r="V24" s="140"/>
    </row>
    <row r="25" spans="1:22" s="62" customFormat="1" ht="47.25">
      <c r="A25" s="64" t="s">
        <v>61</v>
      </c>
      <c r="B25" s="65" t="s">
        <v>368</v>
      </c>
      <c r="C25" s="138" t="s">
        <v>433</v>
      </c>
      <c r="D25" s="139"/>
      <c r="E25" s="139"/>
      <c r="F25" s="139"/>
      <c r="G25" s="139"/>
      <c r="H25" s="153"/>
      <c r="I25" s="153"/>
      <c r="J25" s="153"/>
      <c r="K25" s="153"/>
      <c r="L25" s="153"/>
      <c r="M25" s="153"/>
      <c r="N25" s="153"/>
      <c r="O25" s="153"/>
      <c r="P25" s="153"/>
      <c r="Q25" s="153"/>
      <c r="R25" s="153"/>
      <c r="S25" s="140"/>
      <c r="T25" s="140"/>
      <c r="U25" s="140"/>
      <c r="V25" s="140"/>
    </row>
    <row r="26" spans="1:22" s="62" customFormat="1" ht="31.5">
      <c r="A26" s="64" t="s">
        <v>60</v>
      </c>
      <c r="B26" s="65" t="s">
        <v>73</v>
      </c>
      <c r="C26" s="138" t="s">
        <v>434</v>
      </c>
      <c r="D26" s="139"/>
      <c r="E26" s="139"/>
      <c r="F26" s="139"/>
      <c r="G26" s="139"/>
      <c r="H26" s="153"/>
      <c r="I26" s="153"/>
      <c r="J26" s="153"/>
      <c r="K26" s="153"/>
      <c r="L26" s="153"/>
      <c r="M26" s="153"/>
      <c r="N26" s="153"/>
      <c r="O26" s="153"/>
      <c r="P26" s="153"/>
      <c r="Q26" s="153"/>
      <c r="R26" s="153"/>
      <c r="S26" s="140"/>
      <c r="T26" s="140"/>
      <c r="U26" s="140"/>
      <c r="V26" s="140"/>
    </row>
    <row r="27" spans="1:22" s="62" customFormat="1" ht="31.5">
      <c r="A27" s="64" t="s">
        <v>58</v>
      </c>
      <c r="B27" s="65" t="s">
        <v>72</v>
      </c>
      <c r="C27" s="138" t="s">
        <v>442</v>
      </c>
      <c r="D27" s="139"/>
      <c r="E27" s="139"/>
      <c r="F27" s="139"/>
      <c r="G27" s="139"/>
      <c r="H27" s="153"/>
      <c r="I27" s="153"/>
      <c r="J27" s="153"/>
      <c r="K27" s="153"/>
      <c r="L27" s="153"/>
      <c r="M27" s="153"/>
      <c r="N27" s="153"/>
      <c r="O27" s="153"/>
      <c r="P27" s="153"/>
      <c r="Q27" s="153"/>
      <c r="R27" s="153"/>
      <c r="S27" s="140"/>
      <c r="T27" s="140"/>
      <c r="U27" s="140"/>
      <c r="V27" s="140"/>
    </row>
    <row r="28" spans="1:22" s="62" customFormat="1" ht="18.75">
      <c r="A28" s="64" t="s">
        <v>57</v>
      </c>
      <c r="B28" s="65" t="s">
        <v>369</v>
      </c>
      <c r="C28" s="138" t="s">
        <v>451</v>
      </c>
      <c r="D28" s="139"/>
      <c r="E28" s="139"/>
      <c r="F28" s="139"/>
      <c r="G28" s="139"/>
      <c r="H28" s="153"/>
      <c r="I28" s="153"/>
      <c r="J28" s="153"/>
      <c r="K28" s="153"/>
      <c r="L28" s="153"/>
      <c r="M28" s="153"/>
      <c r="N28" s="153"/>
      <c r="O28" s="153"/>
      <c r="P28" s="153"/>
      <c r="Q28" s="153"/>
      <c r="R28" s="153"/>
      <c r="S28" s="140"/>
      <c r="T28" s="140"/>
      <c r="U28" s="140"/>
      <c r="V28" s="140"/>
    </row>
    <row r="29" spans="1:22" s="62" customFormat="1" ht="31.5">
      <c r="A29" s="64" t="s">
        <v>55</v>
      </c>
      <c r="B29" s="65" t="s">
        <v>370</v>
      </c>
      <c r="C29" s="138" t="s">
        <v>451</v>
      </c>
      <c r="D29" s="139"/>
      <c r="E29" s="139"/>
      <c r="F29" s="139"/>
      <c r="G29" s="139"/>
      <c r="H29" s="153"/>
      <c r="I29" s="153"/>
      <c r="J29" s="153"/>
      <c r="K29" s="153"/>
      <c r="L29" s="153"/>
      <c r="M29" s="153"/>
      <c r="N29" s="153"/>
      <c r="O29" s="153"/>
      <c r="P29" s="153"/>
      <c r="Q29" s="153"/>
      <c r="R29" s="153"/>
      <c r="S29" s="140"/>
      <c r="T29" s="140"/>
      <c r="U29" s="140"/>
      <c r="V29" s="140"/>
    </row>
    <row r="30" spans="1:22" s="62" customFormat="1" ht="157.5">
      <c r="A30" s="64" t="s">
        <v>53</v>
      </c>
      <c r="B30" s="65" t="s">
        <v>371</v>
      </c>
      <c r="C30" s="65" t="s">
        <v>536</v>
      </c>
      <c r="D30" s="139"/>
      <c r="E30" s="139"/>
      <c r="F30" s="139"/>
      <c r="G30" s="139"/>
      <c r="H30" s="153"/>
      <c r="I30" s="153"/>
      <c r="J30" s="153"/>
      <c r="K30" s="153"/>
      <c r="L30" s="153"/>
      <c r="M30" s="153"/>
      <c r="N30" s="153"/>
      <c r="O30" s="153"/>
      <c r="P30" s="153"/>
      <c r="Q30" s="153"/>
      <c r="R30" s="153"/>
      <c r="S30" s="140"/>
      <c r="T30" s="140"/>
      <c r="U30" s="140"/>
      <c r="V30" s="140"/>
    </row>
    <row r="31" spans="1:22" s="62" customFormat="1" ht="18.75">
      <c r="A31" s="64" t="s">
        <v>71</v>
      </c>
      <c r="B31" s="65" t="s">
        <v>372</v>
      </c>
      <c r="C31" s="138" t="s">
        <v>495</v>
      </c>
      <c r="D31" s="139"/>
      <c r="E31" s="139"/>
      <c r="F31" s="139"/>
      <c r="G31" s="139"/>
      <c r="H31" s="153"/>
      <c r="I31" s="153"/>
      <c r="J31" s="153"/>
      <c r="K31" s="153"/>
      <c r="L31" s="153"/>
      <c r="M31" s="153"/>
      <c r="N31" s="153"/>
      <c r="O31" s="153"/>
      <c r="P31" s="153"/>
      <c r="Q31" s="153"/>
      <c r="R31" s="153"/>
      <c r="S31" s="140"/>
      <c r="T31" s="140"/>
      <c r="U31" s="140"/>
      <c r="V31" s="140"/>
    </row>
    <row r="32" spans="1:22" s="62" customFormat="1" ht="18.75">
      <c r="A32" s="64" t="s">
        <v>69</v>
      </c>
      <c r="B32" s="65" t="s">
        <v>373</v>
      </c>
      <c r="C32" s="138" t="s">
        <v>495</v>
      </c>
      <c r="D32" s="139"/>
      <c r="E32" s="139"/>
      <c r="F32" s="139"/>
      <c r="G32" s="139"/>
      <c r="H32" s="153"/>
      <c r="I32" s="153"/>
      <c r="J32" s="153"/>
      <c r="K32" s="153"/>
      <c r="L32" s="153"/>
      <c r="M32" s="153"/>
      <c r="N32" s="153"/>
      <c r="O32" s="153"/>
      <c r="P32" s="153"/>
      <c r="Q32" s="153"/>
      <c r="R32" s="153"/>
      <c r="S32" s="140"/>
      <c r="T32" s="140"/>
      <c r="U32" s="140"/>
      <c r="V32" s="140"/>
    </row>
    <row r="33" spans="1:22" s="62" customFormat="1" ht="63">
      <c r="A33" s="64" t="s">
        <v>68</v>
      </c>
      <c r="B33" s="65" t="s">
        <v>374</v>
      </c>
      <c r="C33" s="138" t="s">
        <v>446</v>
      </c>
      <c r="D33" s="139"/>
      <c r="E33" s="139"/>
      <c r="F33" s="139"/>
      <c r="G33" s="139"/>
      <c r="H33" s="153"/>
      <c r="I33" s="153"/>
      <c r="J33" s="153"/>
      <c r="K33" s="153"/>
      <c r="L33" s="153"/>
      <c r="M33" s="153"/>
      <c r="N33" s="153"/>
      <c r="O33" s="153"/>
      <c r="P33" s="153"/>
      <c r="Q33" s="153"/>
      <c r="R33" s="153"/>
      <c r="S33" s="140"/>
      <c r="T33" s="140"/>
      <c r="U33" s="140"/>
      <c r="V33" s="140"/>
    </row>
    <row r="34" spans="1:22" ht="78.75">
      <c r="A34" s="64" t="s">
        <v>388</v>
      </c>
      <c r="B34" s="65" t="s">
        <v>375</v>
      </c>
      <c r="C34" s="138" t="s">
        <v>534</v>
      </c>
      <c r="D34" s="143"/>
      <c r="E34" s="143"/>
      <c r="F34" s="143"/>
      <c r="G34" s="143"/>
      <c r="H34" s="143"/>
      <c r="I34" s="143"/>
      <c r="J34" s="143"/>
      <c r="K34" s="143"/>
      <c r="L34" s="143"/>
      <c r="M34" s="143"/>
      <c r="N34" s="143"/>
      <c r="O34" s="143"/>
      <c r="P34" s="143"/>
      <c r="Q34" s="143"/>
      <c r="R34" s="143"/>
      <c r="S34" s="143"/>
      <c r="T34" s="143"/>
      <c r="U34" s="143"/>
      <c r="V34" s="143"/>
    </row>
    <row r="35" spans="1:22" ht="63">
      <c r="A35" s="64" t="s">
        <v>378</v>
      </c>
      <c r="B35" s="65" t="s">
        <v>70</v>
      </c>
      <c r="C35" s="65" t="s">
        <v>545</v>
      </c>
      <c r="D35" s="143"/>
      <c r="E35" s="143"/>
      <c r="F35" s="143"/>
      <c r="G35" s="143"/>
      <c r="H35" s="143"/>
      <c r="I35" s="143"/>
      <c r="J35" s="143"/>
      <c r="K35" s="143"/>
      <c r="L35" s="143"/>
      <c r="M35" s="143"/>
      <c r="N35" s="143"/>
      <c r="O35" s="143"/>
      <c r="P35" s="143"/>
      <c r="Q35" s="143"/>
      <c r="R35" s="143"/>
      <c r="S35" s="143"/>
      <c r="T35" s="143"/>
      <c r="U35" s="143"/>
      <c r="V35" s="143"/>
    </row>
    <row r="36" spans="1:22" ht="63">
      <c r="A36" s="64" t="s">
        <v>389</v>
      </c>
      <c r="B36" s="65" t="s">
        <v>376</v>
      </c>
      <c r="C36" s="65" t="s">
        <v>544</v>
      </c>
      <c r="D36" s="143"/>
      <c r="E36" s="143"/>
      <c r="F36" s="143"/>
      <c r="G36" s="143"/>
      <c r="H36" s="143"/>
      <c r="I36" s="143"/>
      <c r="J36" s="143"/>
      <c r="K36" s="143"/>
      <c r="L36" s="143"/>
      <c r="M36" s="143"/>
      <c r="N36" s="143"/>
      <c r="O36" s="143"/>
      <c r="P36" s="143"/>
      <c r="Q36" s="143"/>
      <c r="R36" s="143"/>
      <c r="S36" s="143"/>
      <c r="T36" s="143"/>
      <c r="U36" s="143"/>
      <c r="V36" s="143"/>
    </row>
    <row r="37" spans="1:22" ht="31.5">
      <c r="A37" s="64" t="s">
        <v>379</v>
      </c>
      <c r="B37" s="65" t="s">
        <v>377</v>
      </c>
      <c r="C37" s="65" t="s">
        <v>496</v>
      </c>
      <c r="D37" s="143"/>
      <c r="E37" s="143"/>
      <c r="F37" s="143"/>
      <c r="G37" s="143"/>
      <c r="H37" s="143"/>
      <c r="I37" s="143"/>
      <c r="J37" s="143"/>
      <c r="K37" s="143"/>
      <c r="L37" s="143"/>
      <c r="M37" s="143"/>
      <c r="N37" s="143"/>
      <c r="O37" s="143"/>
      <c r="P37" s="143"/>
      <c r="Q37" s="143"/>
      <c r="R37" s="143"/>
      <c r="S37" s="143"/>
      <c r="T37" s="143"/>
      <c r="U37" s="143"/>
      <c r="V37" s="143"/>
    </row>
    <row r="38" spans="1:22" ht="15.75">
      <c r="A38" s="64" t="s">
        <v>390</v>
      </c>
      <c r="B38" s="65" t="s">
        <v>227</v>
      </c>
      <c r="C38" s="138" t="s">
        <v>535</v>
      </c>
      <c r="D38" s="143"/>
      <c r="E38" s="143"/>
      <c r="F38" s="143"/>
      <c r="G38" s="143"/>
      <c r="H38" s="143"/>
      <c r="I38" s="143"/>
      <c r="J38" s="143"/>
      <c r="K38" s="143"/>
      <c r="L38" s="143"/>
      <c r="M38" s="143"/>
      <c r="N38" s="143"/>
      <c r="O38" s="143"/>
      <c r="P38" s="143"/>
      <c r="Q38" s="143"/>
      <c r="R38" s="143"/>
      <c r="S38" s="143"/>
      <c r="T38" s="143"/>
      <c r="U38" s="143"/>
      <c r="V38" s="143"/>
    </row>
    <row r="39" spans="1:22" ht="47.25">
      <c r="A39" s="64" t="s">
        <v>380</v>
      </c>
      <c r="B39" s="65" t="s">
        <v>429</v>
      </c>
      <c r="C39" s="138" t="s">
        <v>457</v>
      </c>
      <c r="D39" s="143"/>
      <c r="E39" s="143"/>
      <c r="F39" s="143"/>
      <c r="G39" s="143"/>
      <c r="H39" s="143"/>
      <c r="I39" s="143"/>
      <c r="J39" s="143"/>
      <c r="K39" s="143"/>
      <c r="L39" s="143"/>
      <c r="M39" s="143"/>
      <c r="N39" s="143"/>
      <c r="O39" s="143"/>
      <c r="P39" s="143"/>
      <c r="Q39" s="143"/>
      <c r="R39" s="143"/>
      <c r="S39" s="143"/>
      <c r="T39" s="143"/>
      <c r="U39" s="143"/>
      <c r="V39" s="143"/>
    </row>
    <row r="40" spans="1:22" ht="63">
      <c r="A40" s="64" t="s">
        <v>391</v>
      </c>
      <c r="B40" s="65" t="s">
        <v>411</v>
      </c>
      <c r="C40" s="138" t="s">
        <v>435</v>
      </c>
      <c r="D40" s="143"/>
      <c r="E40" s="143"/>
      <c r="F40" s="143"/>
      <c r="G40" s="143"/>
      <c r="H40" s="143"/>
      <c r="I40" s="143"/>
      <c r="J40" s="143"/>
      <c r="K40" s="143"/>
      <c r="L40" s="143"/>
      <c r="M40" s="143"/>
      <c r="N40" s="143"/>
      <c r="O40" s="143"/>
      <c r="P40" s="143"/>
      <c r="Q40" s="143"/>
      <c r="R40" s="143"/>
      <c r="S40" s="143"/>
      <c r="T40" s="143"/>
      <c r="U40" s="143"/>
      <c r="V40" s="143"/>
    </row>
    <row r="41" spans="1:22" ht="180" customHeight="1">
      <c r="A41" s="64" t="s">
        <v>381</v>
      </c>
      <c r="B41" s="65" t="s">
        <v>426</v>
      </c>
      <c r="C41" s="65" t="s">
        <v>509</v>
      </c>
      <c r="D41" s="143"/>
      <c r="E41" s="143"/>
      <c r="F41" s="143"/>
      <c r="G41" s="143"/>
      <c r="H41" s="143"/>
      <c r="I41" s="143"/>
      <c r="J41" s="143"/>
      <c r="K41" s="143"/>
      <c r="L41" s="143"/>
      <c r="M41" s="143"/>
      <c r="N41" s="143"/>
      <c r="O41" s="143"/>
      <c r="P41" s="143"/>
      <c r="Q41" s="143"/>
      <c r="R41" s="143"/>
      <c r="S41" s="143"/>
      <c r="T41" s="143"/>
      <c r="U41" s="143"/>
      <c r="V41" s="143"/>
    </row>
    <row r="42" spans="1:22" ht="110.25">
      <c r="A42" s="64" t="s">
        <v>394</v>
      </c>
      <c r="B42" s="65" t="s">
        <v>395</v>
      </c>
      <c r="C42" s="138" t="s">
        <v>440</v>
      </c>
      <c r="D42" s="143"/>
      <c r="E42" s="143"/>
      <c r="F42" s="143"/>
      <c r="G42" s="143"/>
      <c r="H42" s="143"/>
      <c r="I42" s="143"/>
      <c r="J42" s="143"/>
      <c r="K42" s="143"/>
      <c r="L42" s="143"/>
      <c r="M42" s="143"/>
      <c r="N42" s="143"/>
      <c r="O42" s="143"/>
      <c r="P42" s="143"/>
      <c r="Q42" s="143"/>
      <c r="R42" s="143"/>
      <c r="S42" s="143"/>
      <c r="T42" s="143"/>
      <c r="U42" s="143"/>
      <c r="V42" s="143"/>
    </row>
    <row r="43" spans="1:22" ht="63">
      <c r="A43" s="64" t="s">
        <v>382</v>
      </c>
      <c r="B43" s="65" t="s">
        <v>417</v>
      </c>
      <c r="C43" s="138" t="s">
        <v>440</v>
      </c>
      <c r="D43" s="143"/>
      <c r="E43" s="143"/>
      <c r="F43" s="143"/>
      <c r="G43" s="143"/>
      <c r="H43" s="143"/>
      <c r="I43" s="143"/>
      <c r="J43" s="143"/>
      <c r="K43" s="143"/>
      <c r="L43" s="143"/>
      <c r="M43" s="143"/>
      <c r="N43" s="143"/>
      <c r="O43" s="143"/>
      <c r="P43" s="143"/>
      <c r="Q43" s="143"/>
      <c r="R43" s="143"/>
      <c r="S43" s="143"/>
      <c r="T43" s="143"/>
      <c r="U43" s="143"/>
      <c r="V43" s="143"/>
    </row>
    <row r="44" spans="1:22" ht="63">
      <c r="A44" s="64" t="s">
        <v>412</v>
      </c>
      <c r="B44" s="65" t="s">
        <v>418</v>
      </c>
      <c r="C44" s="138" t="s">
        <v>440</v>
      </c>
      <c r="D44" s="143"/>
      <c r="E44" s="143"/>
      <c r="F44" s="143"/>
      <c r="G44" s="143"/>
      <c r="H44" s="143"/>
      <c r="I44" s="143"/>
      <c r="J44" s="143"/>
      <c r="K44" s="143"/>
      <c r="L44" s="143"/>
      <c r="M44" s="143"/>
      <c r="N44" s="143"/>
      <c r="O44" s="143"/>
      <c r="P44" s="143"/>
      <c r="Q44" s="143"/>
      <c r="R44" s="143"/>
      <c r="S44" s="143"/>
      <c r="T44" s="143"/>
      <c r="U44" s="143"/>
      <c r="V44" s="143"/>
    </row>
    <row r="45" spans="1:22" ht="63">
      <c r="A45" s="64" t="s">
        <v>383</v>
      </c>
      <c r="B45" s="65" t="s">
        <v>419</v>
      </c>
      <c r="C45" s="138" t="s">
        <v>440</v>
      </c>
      <c r="D45" s="143"/>
      <c r="E45" s="143"/>
      <c r="F45" s="143"/>
      <c r="G45" s="143"/>
      <c r="H45" s="143"/>
      <c r="I45" s="143"/>
      <c r="J45" s="143"/>
      <c r="K45" s="143"/>
      <c r="L45" s="143"/>
      <c r="M45" s="143"/>
      <c r="N45" s="143"/>
      <c r="O45" s="143"/>
      <c r="P45" s="143"/>
      <c r="Q45" s="143"/>
      <c r="R45" s="143"/>
      <c r="S45" s="143"/>
      <c r="T45" s="143"/>
      <c r="U45" s="143"/>
      <c r="V45" s="143"/>
    </row>
    <row r="46" spans="1:22" ht="47.25">
      <c r="A46" s="64" t="s">
        <v>413</v>
      </c>
      <c r="B46" s="65" t="s">
        <v>427</v>
      </c>
      <c r="C46" s="131" t="s">
        <v>585</v>
      </c>
      <c r="D46" s="143"/>
      <c r="E46" s="143"/>
      <c r="F46" s="143"/>
      <c r="G46" s="143"/>
      <c r="H46" s="143"/>
      <c r="I46" s="143"/>
      <c r="J46" s="143"/>
      <c r="K46" s="143"/>
      <c r="L46" s="143"/>
      <c r="M46" s="143"/>
      <c r="N46" s="143"/>
      <c r="O46" s="143"/>
      <c r="P46" s="143"/>
      <c r="Q46" s="143"/>
      <c r="R46" s="143"/>
      <c r="S46" s="143"/>
      <c r="T46" s="143"/>
      <c r="U46" s="143"/>
      <c r="V46" s="143"/>
    </row>
    <row r="47" spans="1:22" ht="31.5">
      <c r="A47" s="64" t="s">
        <v>384</v>
      </c>
      <c r="B47" s="65" t="s">
        <v>428</v>
      </c>
      <c r="C47" s="131" t="s">
        <v>586</v>
      </c>
      <c r="D47" s="143"/>
      <c r="E47" s="143"/>
      <c r="F47" s="143"/>
      <c r="G47" s="143"/>
      <c r="H47" s="143"/>
      <c r="I47" s="143"/>
      <c r="J47" s="143"/>
      <c r="K47" s="143"/>
      <c r="L47" s="143"/>
      <c r="M47" s="143"/>
      <c r="N47" s="143"/>
      <c r="O47" s="143"/>
      <c r="P47" s="143"/>
      <c r="Q47" s="143"/>
      <c r="R47" s="143"/>
      <c r="S47" s="143"/>
      <c r="T47" s="143"/>
      <c r="U47" s="143"/>
      <c r="V47" s="143"/>
    </row>
    <row r="48" spans="1:22">
      <c r="A48" s="143"/>
      <c r="B48" s="143"/>
      <c r="C48" s="143"/>
      <c r="D48" s="143"/>
      <c r="E48" s="143"/>
      <c r="F48" s="143"/>
      <c r="G48" s="143"/>
      <c r="H48" s="143"/>
      <c r="I48" s="143"/>
      <c r="J48" s="143"/>
      <c r="K48" s="143"/>
      <c r="L48" s="143"/>
      <c r="M48" s="143"/>
      <c r="N48" s="143"/>
      <c r="O48" s="143"/>
      <c r="P48" s="143"/>
      <c r="Q48" s="143"/>
      <c r="R48" s="143"/>
      <c r="S48" s="143"/>
      <c r="T48" s="143"/>
      <c r="U48" s="143"/>
      <c r="V48" s="143"/>
    </row>
    <row r="49" spans="1:22">
      <c r="A49" s="143"/>
      <c r="B49" s="306"/>
      <c r="C49" s="306"/>
      <c r="D49" s="143"/>
      <c r="E49" s="143"/>
      <c r="F49" s="143"/>
      <c r="G49" s="143"/>
      <c r="H49" s="143"/>
      <c r="I49" s="143"/>
      <c r="J49" s="143"/>
      <c r="K49" s="143"/>
      <c r="L49" s="143"/>
      <c r="M49" s="143"/>
      <c r="N49" s="143"/>
      <c r="O49" s="143"/>
      <c r="P49" s="143"/>
      <c r="Q49" s="143"/>
      <c r="R49" s="143"/>
      <c r="S49" s="143"/>
      <c r="T49" s="143"/>
      <c r="U49" s="143"/>
      <c r="V49" s="143"/>
    </row>
    <row r="50" spans="1:22">
      <c r="A50" s="143"/>
      <c r="B50" s="306"/>
      <c r="C50" s="306"/>
      <c r="D50" s="143"/>
      <c r="E50" s="143"/>
      <c r="F50" s="143"/>
      <c r="G50" s="143"/>
      <c r="H50" s="143"/>
      <c r="I50" s="143"/>
      <c r="J50" s="143"/>
      <c r="K50" s="143"/>
      <c r="L50" s="143"/>
      <c r="M50" s="143"/>
      <c r="N50" s="143"/>
      <c r="O50" s="143"/>
      <c r="P50" s="143"/>
      <c r="Q50" s="143"/>
      <c r="R50" s="143"/>
      <c r="S50" s="143"/>
      <c r="T50" s="143"/>
      <c r="U50" s="143"/>
      <c r="V50" s="143"/>
    </row>
    <row r="51" spans="1:22">
      <c r="A51" s="143"/>
      <c r="B51" s="143"/>
      <c r="C51" s="143"/>
      <c r="D51" s="143"/>
      <c r="E51" s="143"/>
      <c r="F51" s="143"/>
      <c r="G51" s="143"/>
      <c r="H51" s="143"/>
      <c r="I51" s="143"/>
      <c r="J51" s="143"/>
      <c r="K51" s="143"/>
      <c r="L51" s="143"/>
      <c r="M51" s="143"/>
      <c r="N51" s="143"/>
      <c r="O51" s="143"/>
      <c r="P51" s="143"/>
      <c r="Q51" s="143"/>
      <c r="R51" s="143"/>
      <c r="S51" s="143"/>
      <c r="T51" s="143"/>
      <c r="U51" s="143"/>
      <c r="V51" s="143"/>
    </row>
    <row r="52" spans="1:22">
      <c r="A52" s="143"/>
      <c r="B52" s="143"/>
      <c r="C52" s="143"/>
      <c r="D52" s="143"/>
      <c r="E52" s="143"/>
      <c r="F52" s="143"/>
      <c r="G52" s="143"/>
      <c r="H52" s="143"/>
      <c r="I52" s="143"/>
      <c r="J52" s="143"/>
      <c r="K52" s="143"/>
      <c r="L52" s="143"/>
      <c r="M52" s="143"/>
      <c r="N52" s="143"/>
      <c r="O52" s="143"/>
      <c r="P52" s="143"/>
      <c r="Q52" s="143"/>
      <c r="R52" s="143"/>
      <c r="S52" s="143"/>
      <c r="T52" s="143"/>
      <c r="U52" s="143"/>
      <c r="V52" s="143"/>
    </row>
    <row r="53" spans="1:22">
      <c r="A53" s="143"/>
      <c r="B53" s="143"/>
      <c r="C53" s="143"/>
      <c r="D53" s="143"/>
      <c r="E53" s="143"/>
      <c r="F53" s="143"/>
      <c r="G53" s="143"/>
      <c r="H53" s="143"/>
      <c r="I53" s="143"/>
      <c r="J53" s="143"/>
      <c r="K53" s="143"/>
      <c r="L53" s="143"/>
      <c r="M53" s="143"/>
      <c r="N53" s="143"/>
      <c r="O53" s="143"/>
      <c r="P53" s="143"/>
      <c r="Q53" s="143"/>
      <c r="R53" s="143"/>
      <c r="S53" s="143"/>
      <c r="T53" s="143"/>
      <c r="U53" s="143"/>
      <c r="V53" s="143"/>
    </row>
    <row r="54" spans="1:22">
      <c r="A54" s="143"/>
      <c r="B54" s="143"/>
      <c r="C54" s="143"/>
      <c r="D54" s="143"/>
      <c r="E54" s="143"/>
      <c r="F54" s="143"/>
      <c r="G54" s="143"/>
      <c r="H54" s="143"/>
      <c r="I54" s="143"/>
      <c r="J54" s="143"/>
      <c r="K54" s="143"/>
      <c r="L54" s="143"/>
      <c r="M54" s="143"/>
      <c r="N54" s="143"/>
      <c r="O54" s="143"/>
      <c r="P54" s="143"/>
      <c r="Q54" s="143"/>
      <c r="R54" s="143"/>
      <c r="S54" s="143"/>
      <c r="T54" s="143"/>
      <c r="U54" s="143"/>
      <c r="V54" s="143"/>
    </row>
    <row r="55" spans="1:22">
      <c r="A55" s="143"/>
      <c r="B55" s="143"/>
      <c r="C55" s="143"/>
      <c r="D55" s="143"/>
      <c r="E55" s="143"/>
      <c r="F55" s="143"/>
      <c r="G55" s="143"/>
      <c r="H55" s="143"/>
      <c r="I55" s="143"/>
      <c r="J55" s="143"/>
      <c r="K55" s="143"/>
      <c r="L55" s="143"/>
      <c r="M55" s="143"/>
      <c r="N55" s="143"/>
      <c r="O55" s="143"/>
      <c r="P55" s="143"/>
      <c r="Q55" s="143"/>
      <c r="R55" s="143"/>
      <c r="S55" s="143"/>
      <c r="T55" s="143"/>
      <c r="U55" s="143"/>
      <c r="V55" s="143"/>
    </row>
    <row r="56" spans="1:22">
      <c r="A56" s="143"/>
      <c r="B56" s="143"/>
      <c r="C56" s="143"/>
      <c r="D56" s="143"/>
      <c r="E56" s="143"/>
      <c r="F56" s="143"/>
      <c r="G56" s="143"/>
      <c r="H56" s="143"/>
      <c r="I56" s="143"/>
      <c r="J56" s="143"/>
      <c r="K56" s="143"/>
      <c r="L56" s="143"/>
      <c r="M56" s="143"/>
      <c r="N56" s="143"/>
      <c r="O56" s="143"/>
      <c r="P56" s="143"/>
      <c r="Q56" s="143"/>
      <c r="R56" s="143"/>
      <c r="S56" s="143"/>
      <c r="T56" s="143"/>
      <c r="U56" s="143"/>
      <c r="V56" s="143"/>
    </row>
    <row r="57" spans="1:22">
      <c r="A57" s="143"/>
      <c r="B57" s="143"/>
      <c r="C57" s="143"/>
      <c r="D57" s="143"/>
      <c r="E57" s="143"/>
      <c r="F57" s="143"/>
      <c r="G57" s="143"/>
      <c r="H57" s="143"/>
      <c r="I57" s="143"/>
      <c r="J57" s="143"/>
      <c r="K57" s="143"/>
      <c r="L57" s="143"/>
      <c r="M57" s="143"/>
      <c r="N57" s="143"/>
      <c r="O57" s="143"/>
      <c r="P57" s="143"/>
      <c r="Q57" s="143"/>
      <c r="R57" s="143"/>
      <c r="S57" s="143"/>
      <c r="T57" s="143"/>
      <c r="U57" s="143"/>
      <c r="V57" s="143"/>
    </row>
    <row r="58" spans="1:22">
      <c r="A58" s="143"/>
      <c r="B58" s="143"/>
      <c r="C58" s="143"/>
      <c r="D58" s="143"/>
      <c r="E58" s="143"/>
      <c r="F58" s="143"/>
      <c r="G58" s="143"/>
      <c r="H58" s="143"/>
      <c r="I58" s="143"/>
      <c r="J58" s="143"/>
      <c r="K58" s="143"/>
      <c r="L58" s="143"/>
      <c r="M58" s="143"/>
      <c r="N58" s="143"/>
      <c r="O58" s="143"/>
      <c r="P58" s="143"/>
      <c r="Q58" s="143"/>
      <c r="R58" s="143"/>
      <c r="S58" s="143"/>
      <c r="T58" s="143"/>
      <c r="U58" s="143"/>
      <c r="V58" s="143"/>
    </row>
    <row r="59" spans="1:22">
      <c r="A59" s="143"/>
      <c r="B59" s="143"/>
      <c r="C59" s="143"/>
      <c r="D59" s="143"/>
      <c r="E59" s="143"/>
      <c r="F59" s="143"/>
      <c r="G59" s="143"/>
      <c r="H59" s="143"/>
      <c r="I59" s="143"/>
      <c r="J59" s="143"/>
      <c r="K59" s="143"/>
      <c r="L59" s="143"/>
      <c r="M59" s="143"/>
      <c r="N59" s="143"/>
      <c r="O59" s="143"/>
      <c r="P59" s="143"/>
      <c r="Q59" s="143"/>
      <c r="R59" s="143"/>
      <c r="S59" s="143"/>
      <c r="T59" s="143"/>
      <c r="U59" s="143"/>
      <c r="V59" s="143"/>
    </row>
    <row r="60" spans="1:22">
      <c r="A60" s="143"/>
      <c r="B60" s="143"/>
      <c r="C60" s="143"/>
      <c r="D60" s="143"/>
      <c r="E60" s="143"/>
      <c r="F60" s="143"/>
      <c r="G60" s="143"/>
      <c r="H60" s="143"/>
      <c r="I60" s="143"/>
      <c r="J60" s="143"/>
      <c r="K60" s="143"/>
      <c r="L60" s="143"/>
      <c r="M60" s="143"/>
      <c r="N60" s="143"/>
      <c r="O60" s="143"/>
      <c r="P60" s="143"/>
      <c r="Q60" s="143"/>
      <c r="R60" s="143"/>
      <c r="S60" s="143"/>
      <c r="T60" s="143"/>
      <c r="U60" s="143"/>
      <c r="V60" s="143"/>
    </row>
    <row r="61" spans="1:22">
      <c r="A61" s="143"/>
      <c r="B61" s="143"/>
      <c r="C61" s="143"/>
      <c r="D61" s="143"/>
      <c r="E61" s="143"/>
      <c r="F61" s="143"/>
      <c r="G61" s="143"/>
      <c r="H61" s="143"/>
      <c r="I61" s="143"/>
      <c r="J61" s="143"/>
      <c r="K61" s="143"/>
      <c r="L61" s="143"/>
      <c r="M61" s="143"/>
      <c r="N61" s="143"/>
      <c r="O61" s="143"/>
      <c r="P61" s="143"/>
      <c r="Q61" s="143"/>
      <c r="R61" s="143"/>
      <c r="S61" s="143"/>
      <c r="T61" s="143"/>
      <c r="U61" s="143"/>
      <c r="V61" s="143"/>
    </row>
    <row r="62" spans="1:22">
      <c r="A62" s="143"/>
      <c r="B62" s="143"/>
      <c r="C62" s="143"/>
      <c r="D62" s="143"/>
      <c r="E62" s="143"/>
      <c r="F62" s="143"/>
      <c r="G62" s="143"/>
      <c r="H62" s="143"/>
      <c r="I62" s="143"/>
      <c r="J62" s="143"/>
      <c r="K62" s="143"/>
      <c r="L62" s="143"/>
      <c r="M62" s="143"/>
      <c r="N62" s="143"/>
      <c r="O62" s="143"/>
      <c r="P62" s="143"/>
      <c r="Q62" s="143"/>
      <c r="R62" s="143"/>
      <c r="S62" s="143"/>
      <c r="T62" s="143"/>
      <c r="U62" s="143"/>
      <c r="V62" s="143"/>
    </row>
    <row r="63" spans="1:22">
      <c r="A63" s="143"/>
      <c r="B63" s="143"/>
      <c r="C63" s="143"/>
      <c r="D63" s="143"/>
      <c r="E63" s="143"/>
      <c r="F63" s="143"/>
      <c r="G63" s="143"/>
      <c r="H63" s="143"/>
      <c r="I63" s="143"/>
      <c r="J63" s="143"/>
      <c r="K63" s="143"/>
      <c r="L63" s="143"/>
      <c r="M63" s="143"/>
      <c r="N63" s="143"/>
      <c r="O63" s="143"/>
      <c r="P63" s="143"/>
      <c r="Q63" s="143"/>
      <c r="R63" s="143"/>
      <c r="S63" s="143"/>
      <c r="T63" s="143"/>
      <c r="U63" s="143"/>
      <c r="V63" s="143"/>
    </row>
    <row r="64" spans="1:22">
      <c r="A64" s="143"/>
      <c r="B64" s="143"/>
      <c r="C64" s="143"/>
      <c r="D64" s="143"/>
      <c r="E64" s="143"/>
      <c r="F64" s="143"/>
      <c r="G64" s="143"/>
      <c r="H64" s="143"/>
      <c r="I64" s="143"/>
      <c r="J64" s="143"/>
      <c r="K64" s="143"/>
      <c r="L64" s="143"/>
      <c r="M64" s="143"/>
      <c r="N64" s="143"/>
      <c r="O64" s="143"/>
      <c r="P64" s="143"/>
      <c r="Q64" s="143"/>
      <c r="R64" s="143"/>
      <c r="S64" s="143"/>
      <c r="T64" s="143"/>
      <c r="U64" s="143"/>
      <c r="V64" s="143"/>
    </row>
    <row r="65" spans="1:22">
      <c r="A65" s="143"/>
      <c r="B65" s="143"/>
      <c r="C65" s="143"/>
      <c r="D65" s="143"/>
      <c r="E65" s="143"/>
      <c r="F65" s="143"/>
      <c r="G65" s="143"/>
      <c r="H65" s="143"/>
      <c r="I65" s="143"/>
      <c r="J65" s="143"/>
      <c r="K65" s="143"/>
      <c r="L65" s="143"/>
      <c r="M65" s="143"/>
      <c r="N65" s="143"/>
      <c r="O65" s="143"/>
      <c r="P65" s="143"/>
      <c r="Q65" s="143"/>
      <c r="R65" s="143"/>
      <c r="S65" s="143"/>
      <c r="T65" s="143"/>
      <c r="U65" s="143"/>
      <c r="V65" s="143"/>
    </row>
    <row r="66" spans="1:22">
      <c r="A66" s="143"/>
      <c r="B66" s="143"/>
      <c r="C66" s="143"/>
      <c r="D66" s="143"/>
      <c r="E66" s="143"/>
      <c r="F66" s="143"/>
      <c r="G66" s="143"/>
      <c r="H66" s="143"/>
      <c r="I66" s="143"/>
      <c r="J66" s="143"/>
      <c r="K66" s="143"/>
      <c r="L66" s="143"/>
      <c r="M66" s="143"/>
      <c r="N66" s="143"/>
      <c r="O66" s="143"/>
      <c r="P66" s="143"/>
      <c r="Q66" s="143"/>
      <c r="R66" s="143"/>
      <c r="S66" s="143"/>
      <c r="T66" s="143"/>
      <c r="U66" s="143"/>
      <c r="V66" s="143"/>
    </row>
    <row r="67" spans="1:22">
      <c r="A67" s="143"/>
      <c r="B67" s="143"/>
      <c r="C67" s="143"/>
      <c r="D67" s="143"/>
      <c r="E67" s="143"/>
      <c r="F67" s="143"/>
      <c r="G67" s="143"/>
      <c r="H67" s="143"/>
      <c r="I67" s="143"/>
      <c r="J67" s="143"/>
      <c r="K67" s="143"/>
      <c r="L67" s="143"/>
      <c r="M67" s="143"/>
      <c r="N67" s="143"/>
      <c r="O67" s="143"/>
      <c r="P67" s="143"/>
      <c r="Q67" s="143"/>
      <c r="R67" s="143"/>
      <c r="S67" s="143"/>
      <c r="T67" s="143"/>
      <c r="U67" s="143"/>
      <c r="V67" s="143"/>
    </row>
    <row r="68" spans="1:22">
      <c r="A68" s="143"/>
      <c r="B68" s="143"/>
      <c r="C68" s="143"/>
      <c r="D68" s="143"/>
      <c r="E68" s="143"/>
      <c r="F68" s="143"/>
      <c r="G68" s="143"/>
      <c r="H68" s="143"/>
      <c r="I68" s="143"/>
      <c r="J68" s="143"/>
      <c r="K68" s="143"/>
      <c r="L68" s="143"/>
      <c r="M68" s="143"/>
      <c r="N68" s="143"/>
      <c r="O68" s="143"/>
      <c r="P68" s="143"/>
      <c r="Q68" s="143"/>
      <c r="R68" s="143"/>
      <c r="S68" s="143"/>
      <c r="T68" s="143"/>
      <c r="U68" s="143"/>
      <c r="V68" s="143"/>
    </row>
    <row r="69" spans="1:22">
      <c r="A69" s="143"/>
      <c r="B69" s="143"/>
      <c r="C69" s="143"/>
      <c r="D69" s="143"/>
      <c r="E69" s="143"/>
      <c r="F69" s="143"/>
      <c r="G69" s="143"/>
      <c r="H69" s="143"/>
      <c r="I69" s="143"/>
      <c r="J69" s="143"/>
      <c r="K69" s="143"/>
      <c r="L69" s="143"/>
      <c r="M69" s="143"/>
      <c r="N69" s="143"/>
      <c r="O69" s="143"/>
      <c r="P69" s="143"/>
      <c r="Q69" s="143"/>
      <c r="R69" s="143"/>
      <c r="S69" s="143"/>
      <c r="T69" s="143"/>
      <c r="U69" s="143"/>
      <c r="V69" s="143"/>
    </row>
    <row r="70" spans="1:22">
      <c r="A70" s="143"/>
      <c r="B70" s="143"/>
      <c r="C70" s="143"/>
      <c r="D70" s="143"/>
      <c r="E70" s="143"/>
      <c r="F70" s="143"/>
      <c r="G70" s="143"/>
      <c r="H70" s="143"/>
      <c r="I70" s="143"/>
      <c r="J70" s="143"/>
      <c r="K70" s="143"/>
      <c r="L70" s="143"/>
      <c r="M70" s="143"/>
      <c r="N70" s="143"/>
      <c r="O70" s="143"/>
      <c r="P70" s="143"/>
      <c r="Q70" s="143"/>
      <c r="R70" s="143"/>
      <c r="S70" s="143"/>
      <c r="T70" s="143"/>
      <c r="U70" s="143"/>
      <c r="V70" s="143"/>
    </row>
    <row r="71" spans="1:22">
      <c r="A71" s="143"/>
      <c r="B71" s="143"/>
      <c r="C71" s="143"/>
      <c r="D71" s="143"/>
      <c r="E71" s="143"/>
      <c r="F71" s="143"/>
      <c r="G71" s="143"/>
      <c r="H71" s="143"/>
      <c r="I71" s="143"/>
      <c r="J71" s="143"/>
      <c r="K71" s="143"/>
      <c r="L71" s="143"/>
      <c r="M71" s="143"/>
      <c r="N71" s="143"/>
      <c r="O71" s="143"/>
      <c r="P71" s="143"/>
      <c r="Q71" s="143"/>
      <c r="R71" s="143"/>
      <c r="S71" s="143"/>
      <c r="T71" s="143"/>
      <c r="U71" s="143"/>
      <c r="V71" s="143"/>
    </row>
    <row r="72" spans="1:22">
      <c r="A72" s="143"/>
      <c r="B72" s="143"/>
      <c r="C72" s="143"/>
      <c r="D72" s="143"/>
      <c r="E72" s="143"/>
      <c r="F72" s="143"/>
      <c r="G72" s="143"/>
      <c r="H72" s="143"/>
      <c r="I72" s="143"/>
      <c r="J72" s="143"/>
      <c r="K72" s="143"/>
      <c r="L72" s="143"/>
      <c r="M72" s="143"/>
      <c r="N72" s="143"/>
      <c r="O72" s="143"/>
      <c r="P72" s="143"/>
      <c r="Q72" s="143"/>
      <c r="R72" s="143"/>
      <c r="S72" s="143"/>
      <c r="T72" s="143"/>
      <c r="U72" s="143"/>
      <c r="V72" s="143"/>
    </row>
    <row r="73" spans="1:22">
      <c r="A73" s="143"/>
      <c r="B73" s="143"/>
      <c r="C73" s="143"/>
      <c r="D73" s="143"/>
      <c r="E73" s="143"/>
      <c r="F73" s="143"/>
      <c r="G73" s="143"/>
      <c r="H73" s="143"/>
      <c r="I73" s="143"/>
      <c r="J73" s="143"/>
      <c r="K73" s="143"/>
      <c r="L73" s="143"/>
      <c r="M73" s="143"/>
      <c r="N73" s="143"/>
      <c r="O73" s="143"/>
      <c r="P73" s="143"/>
      <c r="Q73" s="143"/>
      <c r="R73" s="143"/>
      <c r="S73" s="143"/>
      <c r="T73" s="143"/>
      <c r="U73" s="143"/>
      <c r="V73" s="143"/>
    </row>
    <row r="74" spans="1:22">
      <c r="A74" s="143"/>
      <c r="B74" s="143"/>
      <c r="C74" s="143"/>
      <c r="D74" s="143"/>
      <c r="E74" s="143"/>
      <c r="F74" s="143"/>
      <c r="G74" s="143"/>
      <c r="H74" s="143"/>
      <c r="I74" s="143"/>
      <c r="J74" s="143"/>
      <c r="K74" s="143"/>
      <c r="L74" s="143"/>
      <c r="M74" s="143"/>
      <c r="N74" s="143"/>
      <c r="O74" s="143"/>
      <c r="P74" s="143"/>
      <c r="Q74" s="143"/>
      <c r="R74" s="143"/>
      <c r="S74" s="143"/>
      <c r="T74" s="143"/>
      <c r="U74" s="143"/>
      <c r="V74" s="143"/>
    </row>
    <row r="75" spans="1:22">
      <c r="A75" s="143"/>
      <c r="B75" s="143"/>
      <c r="C75" s="143"/>
      <c r="D75" s="143"/>
      <c r="E75" s="143"/>
      <c r="F75" s="143"/>
      <c r="G75" s="143"/>
      <c r="H75" s="143"/>
      <c r="I75" s="143"/>
      <c r="J75" s="143"/>
      <c r="K75" s="143"/>
      <c r="L75" s="143"/>
      <c r="M75" s="143"/>
      <c r="N75" s="143"/>
      <c r="O75" s="143"/>
      <c r="P75" s="143"/>
      <c r="Q75" s="143"/>
      <c r="R75" s="143"/>
      <c r="S75" s="143"/>
      <c r="T75" s="143"/>
      <c r="U75" s="143"/>
      <c r="V75" s="143"/>
    </row>
    <row r="76" spans="1:22">
      <c r="A76" s="143"/>
      <c r="B76" s="143"/>
      <c r="C76" s="143"/>
      <c r="D76" s="143"/>
      <c r="E76" s="143"/>
      <c r="F76" s="143"/>
      <c r="G76" s="143"/>
      <c r="H76" s="143"/>
      <c r="I76" s="143"/>
      <c r="J76" s="143"/>
      <c r="K76" s="143"/>
      <c r="L76" s="143"/>
      <c r="M76" s="143"/>
      <c r="N76" s="143"/>
      <c r="O76" s="143"/>
      <c r="P76" s="143"/>
      <c r="Q76" s="143"/>
      <c r="R76" s="143"/>
      <c r="S76" s="143"/>
      <c r="T76" s="143"/>
      <c r="U76" s="143"/>
      <c r="V76" s="143"/>
    </row>
    <row r="77" spans="1:22">
      <c r="A77" s="143"/>
      <c r="B77" s="143"/>
      <c r="C77" s="143"/>
      <c r="D77" s="143"/>
      <c r="E77" s="143"/>
      <c r="F77" s="143"/>
      <c r="G77" s="143"/>
      <c r="H77" s="143"/>
      <c r="I77" s="143"/>
      <c r="J77" s="143"/>
      <c r="K77" s="143"/>
      <c r="L77" s="143"/>
      <c r="M77" s="143"/>
      <c r="N77" s="143"/>
      <c r="O77" s="143"/>
      <c r="P77" s="143"/>
      <c r="Q77" s="143"/>
      <c r="R77" s="143"/>
      <c r="S77" s="143"/>
      <c r="T77" s="143"/>
      <c r="U77" s="143"/>
      <c r="V77" s="143"/>
    </row>
    <row r="78" spans="1:22">
      <c r="A78" s="143"/>
      <c r="B78" s="143"/>
      <c r="C78" s="143"/>
      <c r="D78" s="143"/>
      <c r="E78" s="143"/>
      <c r="F78" s="143"/>
      <c r="G78" s="143"/>
      <c r="H78" s="143"/>
      <c r="I78" s="143"/>
      <c r="J78" s="143"/>
      <c r="K78" s="143"/>
      <c r="L78" s="143"/>
      <c r="M78" s="143"/>
      <c r="N78" s="143"/>
      <c r="O78" s="143"/>
      <c r="P78" s="143"/>
      <c r="Q78" s="143"/>
      <c r="R78" s="143"/>
      <c r="S78" s="143"/>
      <c r="T78" s="143"/>
      <c r="U78" s="143"/>
      <c r="V78" s="143"/>
    </row>
    <row r="79" spans="1:22">
      <c r="A79" s="143"/>
      <c r="B79" s="143"/>
      <c r="C79" s="143"/>
      <c r="D79" s="143"/>
      <c r="E79" s="143"/>
      <c r="F79" s="143"/>
      <c r="G79" s="143"/>
      <c r="H79" s="143"/>
      <c r="I79" s="143"/>
      <c r="J79" s="143"/>
      <c r="K79" s="143"/>
      <c r="L79" s="143"/>
      <c r="M79" s="143"/>
      <c r="N79" s="143"/>
      <c r="O79" s="143"/>
      <c r="P79" s="143"/>
      <c r="Q79" s="143"/>
      <c r="R79" s="143"/>
      <c r="S79" s="143"/>
      <c r="T79" s="143"/>
      <c r="U79" s="143"/>
      <c r="V79" s="143"/>
    </row>
    <row r="80" spans="1:22">
      <c r="A80" s="143"/>
      <c r="B80" s="143"/>
      <c r="C80" s="143"/>
      <c r="D80" s="143"/>
      <c r="E80" s="143"/>
      <c r="F80" s="143"/>
      <c r="G80" s="143"/>
      <c r="H80" s="143"/>
      <c r="I80" s="143"/>
      <c r="J80" s="143"/>
      <c r="K80" s="143"/>
      <c r="L80" s="143"/>
      <c r="M80" s="143"/>
      <c r="N80" s="143"/>
      <c r="O80" s="143"/>
      <c r="P80" s="143"/>
      <c r="Q80" s="143"/>
      <c r="R80" s="143"/>
      <c r="S80" s="143"/>
      <c r="T80" s="143"/>
      <c r="U80" s="143"/>
      <c r="V80" s="143"/>
    </row>
    <row r="81" spans="1:22">
      <c r="A81" s="143"/>
      <c r="B81" s="143"/>
      <c r="C81" s="143"/>
      <c r="D81" s="143"/>
      <c r="E81" s="143"/>
      <c r="F81" s="143"/>
      <c r="G81" s="143"/>
      <c r="H81" s="143"/>
      <c r="I81" s="143"/>
      <c r="J81" s="143"/>
      <c r="K81" s="143"/>
      <c r="L81" s="143"/>
      <c r="M81" s="143"/>
      <c r="N81" s="143"/>
      <c r="O81" s="143"/>
      <c r="P81" s="143"/>
      <c r="Q81" s="143"/>
      <c r="R81" s="143"/>
      <c r="S81" s="143"/>
      <c r="T81" s="143"/>
      <c r="U81" s="143"/>
      <c r="V81" s="143"/>
    </row>
    <row r="82" spans="1:22">
      <c r="A82" s="143"/>
      <c r="B82" s="143"/>
      <c r="C82" s="143"/>
      <c r="D82" s="143"/>
      <c r="E82" s="143"/>
      <c r="F82" s="143"/>
      <c r="G82" s="143"/>
      <c r="H82" s="143"/>
      <c r="I82" s="143"/>
      <c r="J82" s="143"/>
      <c r="K82" s="143"/>
      <c r="L82" s="143"/>
      <c r="M82" s="143"/>
      <c r="N82" s="143"/>
      <c r="O82" s="143"/>
      <c r="P82" s="143"/>
      <c r="Q82" s="143"/>
      <c r="R82" s="143"/>
      <c r="S82" s="143"/>
      <c r="T82" s="143"/>
      <c r="U82" s="143"/>
      <c r="V82" s="143"/>
    </row>
    <row r="83" spans="1:22">
      <c r="A83" s="143"/>
      <c r="B83" s="143"/>
      <c r="C83" s="143"/>
      <c r="D83" s="143"/>
      <c r="E83" s="143"/>
      <c r="F83" s="143"/>
      <c r="G83" s="143"/>
      <c r="H83" s="143"/>
      <c r="I83" s="143"/>
      <c r="J83" s="143"/>
      <c r="K83" s="143"/>
      <c r="L83" s="143"/>
      <c r="M83" s="143"/>
      <c r="N83" s="143"/>
      <c r="O83" s="143"/>
      <c r="P83" s="143"/>
      <c r="Q83" s="143"/>
      <c r="R83" s="143"/>
      <c r="S83" s="143"/>
      <c r="T83" s="143"/>
      <c r="U83" s="143"/>
      <c r="V83" s="143"/>
    </row>
    <row r="84" spans="1:22">
      <c r="A84" s="143"/>
      <c r="B84" s="143"/>
      <c r="C84" s="143"/>
      <c r="D84" s="143"/>
      <c r="E84" s="143"/>
      <c r="F84" s="143"/>
      <c r="G84" s="143"/>
      <c r="H84" s="143"/>
      <c r="I84" s="143"/>
      <c r="J84" s="143"/>
      <c r="K84" s="143"/>
      <c r="L84" s="143"/>
      <c r="M84" s="143"/>
      <c r="N84" s="143"/>
      <c r="O84" s="143"/>
      <c r="P84" s="143"/>
      <c r="Q84" s="143"/>
      <c r="R84" s="143"/>
      <c r="S84" s="143"/>
      <c r="T84" s="143"/>
      <c r="U84" s="143"/>
      <c r="V84" s="143"/>
    </row>
    <row r="85" spans="1:22">
      <c r="A85" s="143"/>
      <c r="B85" s="143"/>
      <c r="C85" s="143"/>
      <c r="D85" s="143"/>
      <c r="E85" s="143"/>
      <c r="F85" s="143"/>
      <c r="G85" s="143"/>
      <c r="H85" s="143"/>
      <c r="I85" s="143"/>
      <c r="J85" s="143"/>
      <c r="K85" s="143"/>
      <c r="L85" s="143"/>
      <c r="M85" s="143"/>
      <c r="N85" s="143"/>
      <c r="O85" s="143"/>
      <c r="P85" s="143"/>
      <c r="Q85" s="143"/>
      <c r="R85" s="143"/>
      <c r="S85" s="143"/>
      <c r="T85" s="143"/>
      <c r="U85" s="143"/>
      <c r="V85" s="143"/>
    </row>
    <row r="86" spans="1:22">
      <c r="A86" s="143"/>
      <c r="B86" s="143"/>
      <c r="C86" s="143"/>
      <c r="D86" s="143"/>
      <c r="E86" s="143"/>
      <c r="F86" s="143"/>
      <c r="G86" s="143"/>
      <c r="H86" s="143"/>
      <c r="I86" s="143"/>
      <c r="J86" s="143"/>
      <c r="K86" s="143"/>
      <c r="L86" s="143"/>
      <c r="M86" s="143"/>
      <c r="N86" s="143"/>
      <c r="O86" s="143"/>
      <c r="P86" s="143"/>
      <c r="Q86" s="143"/>
      <c r="R86" s="143"/>
      <c r="S86" s="143"/>
      <c r="T86" s="143"/>
      <c r="U86" s="143"/>
      <c r="V86" s="143"/>
    </row>
    <row r="87" spans="1:22">
      <c r="A87" s="143"/>
      <c r="B87" s="143"/>
      <c r="C87" s="143"/>
      <c r="D87" s="143"/>
      <c r="E87" s="143"/>
      <c r="F87" s="143"/>
      <c r="G87" s="143"/>
      <c r="H87" s="143"/>
      <c r="I87" s="143"/>
      <c r="J87" s="143"/>
      <c r="K87" s="143"/>
      <c r="L87" s="143"/>
      <c r="M87" s="143"/>
      <c r="N87" s="143"/>
      <c r="O87" s="143"/>
      <c r="P87" s="143"/>
      <c r="Q87" s="143"/>
      <c r="R87" s="143"/>
      <c r="S87" s="143"/>
      <c r="T87" s="143"/>
      <c r="U87" s="143"/>
      <c r="V87" s="143"/>
    </row>
    <row r="88" spans="1:22">
      <c r="A88" s="143"/>
      <c r="B88" s="143"/>
      <c r="C88" s="143"/>
      <c r="D88" s="143"/>
      <c r="E88" s="143"/>
      <c r="F88" s="143"/>
      <c r="G88" s="143"/>
      <c r="H88" s="143"/>
      <c r="I88" s="143"/>
      <c r="J88" s="143"/>
      <c r="K88" s="143"/>
      <c r="L88" s="143"/>
      <c r="M88" s="143"/>
      <c r="N88" s="143"/>
      <c r="O88" s="143"/>
      <c r="P88" s="143"/>
      <c r="Q88" s="143"/>
      <c r="R88" s="143"/>
      <c r="S88" s="143"/>
      <c r="T88" s="143"/>
      <c r="U88" s="143"/>
      <c r="V88" s="143"/>
    </row>
    <row r="89" spans="1:22">
      <c r="A89" s="143"/>
      <c r="B89" s="143"/>
      <c r="C89" s="143"/>
      <c r="D89" s="143"/>
      <c r="E89" s="143"/>
      <c r="F89" s="143"/>
      <c r="G89" s="143"/>
      <c r="H89" s="143"/>
      <c r="I89" s="143"/>
      <c r="J89" s="143"/>
      <c r="K89" s="143"/>
      <c r="L89" s="143"/>
      <c r="M89" s="143"/>
      <c r="N89" s="143"/>
      <c r="O89" s="143"/>
      <c r="P89" s="143"/>
      <c r="Q89" s="143"/>
      <c r="R89" s="143"/>
      <c r="S89" s="143"/>
      <c r="T89" s="143"/>
      <c r="U89" s="143"/>
      <c r="V89" s="143"/>
    </row>
    <row r="90" spans="1:22">
      <c r="A90" s="143"/>
      <c r="B90" s="143"/>
      <c r="C90" s="143"/>
      <c r="D90" s="143"/>
      <c r="E90" s="143"/>
      <c r="F90" s="143"/>
      <c r="G90" s="143"/>
      <c r="H90" s="143"/>
      <c r="I90" s="143"/>
      <c r="J90" s="143"/>
      <c r="K90" s="143"/>
      <c r="L90" s="143"/>
      <c r="M90" s="143"/>
      <c r="N90" s="143"/>
      <c r="O90" s="143"/>
      <c r="P90" s="143"/>
      <c r="Q90" s="143"/>
      <c r="R90" s="143"/>
      <c r="S90" s="143"/>
      <c r="T90" s="143"/>
      <c r="U90" s="143"/>
      <c r="V90" s="143"/>
    </row>
    <row r="91" spans="1:22">
      <c r="A91" s="143"/>
      <c r="B91" s="143"/>
      <c r="C91" s="143"/>
      <c r="D91" s="143"/>
      <c r="E91" s="143"/>
      <c r="F91" s="143"/>
      <c r="G91" s="143"/>
      <c r="H91" s="143"/>
      <c r="I91" s="143"/>
      <c r="J91" s="143"/>
      <c r="K91" s="143"/>
      <c r="L91" s="143"/>
      <c r="M91" s="143"/>
      <c r="N91" s="143"/>
      <c r="O91" s="143"/>
      <c r="P91" s="143"/>
      <c r="Q91" s="143"/>
      <c r="R91" s="143"/>
      <c r="S91" s="143"/>
      <c r="T91" s="143"/>
      <c r="U91" s="143"/>
      <c r="V91" s="143"/>
    </row>
    <row r="92" spans="1:22">
      <c r="A92" s="143"/>
      <c r="B92" s="143"/>
      <c r="C92" s="143"/>
      <c r="D92" s="143"/>
      <c r="E92" s="143"/>
      <c r="F92" s="143"/>
      <c r="G92" s="143"/>
      <c r="H92" s="143"/>
      <c r="I92" s="143"/>
      <c r="J92" s="143"/>
      <c r="K92" s="143"/>
      <c r="L92" s="143"/>
      <c r="M92" s="143"/>
      <c r="N92" s="143"/>
      <c r="O92" s="143"/>
      <c r="P92" s="143"/>
      <c r="Q92" s="143"/>
      <c r="R92" s="143"/>
      <c r="S92" s="143"/>
      <c r="T92" s="143"/>
      <c r="U92" s="143"/>
      <c r="V92" s="143"/>
    </row>
    <row r="93" spans="1:22">
      <c r="A93" s="143"/>
      <c r="B93" s="143"/>
      <c r="C93" s="143"/>
      <c r="D93" s="143"/>
      <c r="E93" s="143"/>
      <c r="F93" s="143"/>
      <c r="G93" s="143"/>
      <c r="H93" s="143"/>
      <c r="I93" s="143"/>
      <c r="J93" s="143"/>
      <c r="K93" s="143"/>
      <c r="L93" s="143"/>
      <c r="M93" s="143"/>
      <c r="N93" s="143"/>
      <c r="O93" s="143"/>
      <c r="P93" s="143"/>
      <c r="Q93" s="143"/>
      <c r="R93" s="143"/>
      <c r="S93" s="143"/>
      <c r="T93" s="143"/>
      <c r="U93" s="143"/>
      <c r="V93" s="143"/>
    </row>
    <row r="94" spans="1:22">
      <c r="A94" s="143"/>
      <c r="B94" s="143"/>
      <c r="C94" s="143"/>
      <c r="D94" s="143"/>
      <c r="E94" s="143"/>
      <c r="F94" s="143"/>
      <c r="G94" s="143"/>
      <c r="H94" s="143"/>
      <c r="I94" s="143"/>
      <c r="J94" s="143"/>
      <c r="K94" s="143"/>
      <c r="L94" s="143"/>
      <c r="M94" s="143"/>
      <c r="N94" s="143"/>
      <c r="O94" s="143"/>
      <c r="P94" s="143"/>
      <c r="Q94" s="143"/>
      <c r="R94" s="143"/>
      <c r="S94" s="143"/>
      <c r="T94" s="143"/>
      <c r="U94" s="143"/>
      <c r="V94" s="143"/>
    </row>
    <row r="95" spans="1:22">
      <c r="A95" s="143"/>
      <c r="B95" s="143"/>
      <c r="C95" s="143"/>
      <c r="D95" s="143"/>
      <c r="E95" s="143"/>
      <c r="F95" s="143"/>
      <c r="G95" s="143"/>
      <c r="H95" s="143"/>
      <c r="I95" s="143"/>
      <c r="J95" s="143"/>
      <c r="K95" s="143"/>
      <c r="L95" s="143"/>
      <c r="M95" s="143"/>
      <c r="N95" s="143"/>
      <c r="O95" s="143"/>
      <c r="P95" s="143"/>
      <c r="Q95" s="143"/>
      <c r="R95" s="143"/>
      <c r="S95" s="143"/>
      <c r="T95" s="143"/>
      <c r="U95" s="143"/>
      <c r="V95" s="143"/>
    </row>
    <row r="96" spans="1:22">
      <c r="A96" s="143"/>
      <c r="B96" s="143"/>
      <c r="C96" s="143"/>
      <c r="D96" s="143"/>
      <c r="E96" s="143"/>
      <c r="F96" s="143"/>
      <c r="G96" s="143"/>
      <c r="H96" s="143"/>
      <c r="I96" s="143"/>
      <c r="J96" s="143"/>
      <c r="K96" s="143"/>
      <c r="L96" s="143"/>
      <c r="M96" s="143"/>
      <c r="N96" s="143"/>
      <c r="O96" s="143"/>
      <c r="P96" s="143"/>
      <c r="Q96" s="143"/>
      <c r="R96" s="143"/>
      <c r="S96" s="143"/>
      <c r="T96" s="143"/>
      <c r="U96" s="143"/>
      <c r="V96" s="143"/>
    </row>
    <row r="97" spans="1:22">
      <c r="A97" s="143"/>
      <c r="B97" s="143"/>
      <c r="C97" s="143"/>
      <c r="D97" s="143"/>
      <c r="E97" s="143"/>
      <c r="F97" s="143"/>
      <c r="G97" s="143"/>
      <c r="H97" s="143"/>
      <c r="I97" s="143"/>
      <c r="J97" s="143"/>
      <c r="K97" s="143"/>
      <c r="L97" s="143"/>
      <c r="M97" s="143"/>
      <c r="N97" s="143"/>
      <c r="O97" s="143"/>
      <c r="P97" s="143"/>
      <c r="Q97" s="143"/>
      <c r="R97" s="143"/>
      <c r="S97" s="143"/>
      <c r="T97" s="143"/>
      <c r="U97" s="143"/>
      <c r="V97" s="143"/>
    </row>
    <row r="98" spans="1:22">
      <c r="A98" s="143"/>
      <c r="B98" s="143"/>
      <c r="C98" s="143"/>
      <c r="D98" s="143"/>
      <c r="E98" s="143"/>
      <c r="F98" s="143"/>
      <c r="G98" s="143"/>
      <c r="H98" s="143"/>
      <c r="I98" s="143"/>
      <c r="J98" s="143"/>
      <c r="K98" s="143"/>
      <c r="L98" s="143"/>
      <c r="M98" s="143"/>
      <c r="N98" s="143"/>
      <c r="O98" s="143"/>
      <c r="P98" s="143"/>
      <c r="Q98" s="143"/>
      <c r="R98" s="143"/>
      <c r="S98" s="143"/>
      <c r="T98" s="143"/>
      <c r="U98" s="143"/>
      <c r="V98" s="143"/>
    </row>
    <row r="99" spans="1:22">
      <c r="A99" s="143"/>
      <c r="B99" s="143"/>
      <c r="C99" s="143"/>
      <c r="D99" s="143"/>
      <c r="E99" s="143"/>
      <c r="F99" s="143"/>
      <c r="G99" s="143"/>
      <c r="H99" s="143"/>
      <c r="I99" s="143"/>
      <c r="J99" s="143"/>
      <c r="K99" s="143"/>
      <c r="L99" s="143"/>
      <c r="M99" s="143"/>
      <c r="N99" s="143"/>
      <c r="O99" s="143"/>
      <c r="P99" s="143"/>
      <c r="Q99" s="143"/>
      <c r="R99" s="143"/>
      <c r="S99" s="143"/>
      <c r="T99" s="143"/>
      <c r="U99" s="143"/>
      <c r="V99" s="143"/>
    </row>
    <row r="100" spans="1:22">
      <c r="A100" s="143"/>
      <c r="B100" s="143"/>
      <c r="C100" s="143"/>
      <c r="D100" s="143"/>
      <c r="E100" s="143"/>
      <c r="F100" s="143"/>
      <c r="G100" s="143"/>
      <c r="H100" s="143"/>
      <c r="I100" s="143"/>
      <c r="J100" s="143"/>
      <c r="K100" s="143"/>
      <c r="L100" s="143"/>
      <c r="M100" s="143"/>
      <c r="N100" s="143"/>
      <c r="O100" s="143"/>
      <c r="P100" s="143"/>
      <c r="Q100" s="143"/>
      <c r="R100" s="143"/>
      <c r="S100" s="143"/>
      <c r="T100" s="143"/>
      <c r="U100" s="143"/>
      <c r="V100" s="143"/>
    </row>
    <row r="101" spans="1:22">
      <c r="A101" s="143"/>
      <c r="B101" s="143"/>
      <c r="C101" s="143"/>
      <c r="D101" s="143"/>
      <c r="E101" s="143"/>
      <c r="F101" s="143"/>
      <c r="G101" s="143"/>
      <c r="H101" s="143"/>
      <c r="I101" s="143"/>
      <c r="J101" s="143"/>
      <c r="K101" s="143"/>
      <c r="L101" s="143"/>
      <c r="M101" s="143"/>
      <c r="N101" s="143"/>
      <c r="O101" s="143"/>
      <c r="P101" s="143"/>
      <c r="Q101" s="143"/>
      <c r="R101" s="143"/>
      <c r="S101" s="143"/>
      <c r="T101" s="143"/>
      <c r="U101" s="143"/>
      <c r="V101" s="143"/>
    </row>
    <row r="102" spans="1:22">
      <c r="A102" s="143"/>
      <c r="B102" s="143"/>
      <c r="C102" s="143"/>
      <c r="D102" s="143"/>
      <c r="E102" s="143"/>
      <c r="F102" s="143"/>
      <c r="G102" s="143"/>
      <c r="H102" s="143"/>
      <c r="I102" s="143"/>
      <c r="J102" s="143"/>
      <c r="K102" s="143"/>
      <c r="L102" s="143"/>
      <c r="M102" s="143"/>
      <c r="N102" s="143"/>
      <c r="O102" s="143"/>
      <c r="P102" s="143"/>
      <c r="Q102" s="143"/>
      <c r="R102" s="143"/>
      <c r="S102" s="143"/>
      <c r="T102" s="143"/>
      <c r="U102" s="143"/>
      <c r="V102" s="143"/>
    </row>
    <row r="103" spans="1:22">
      <c r="A103" s="143"/>
      <c r="B103" s="143"/>
      <c r="C103" s="143"/>
      <c r="D103" s="143"/>
      <c r="E103" s="143"/>
      <c r="F103" s="143"/>
      <c r="G103" s="143"/>
      <c r="H103" s="143"/>
      <c r="I103" s="143"/>
      <c r="J103" s="143"/>
      <c r="K103" s="143"/>
      <c r="L103" s="143"/>
      <c r="M103" s="143"/>
      <c r="N103" s="143"/>
      <c r="O103" s="143"/>
      <c r="P103" s="143"/>
      <c r="Q103" s="143"/>
      <c r="R103" s="143"/>
      <c r="S103" s="143"/>
      <c r="T103" s="143"/>
      <c r="U103" s="143"/>
      <c r="V103" s="143"/>
    </row>
    <row r="104" spans="1:22">
      <c r="A104" s="143"/>
      <c r="B104" s="143"/>
      <c r="C104" s="143"/>
      <c r="D104" s="143"/>
      <c r="E104" s="143"/>
      <c r="F104" s="143"/>
      <c r="G104" s="143"/>
      <c r="H104" s="143"/>
      <c r="I104" s="143"/>
      <c r="J104" s="143"/>
      <c r="K104" s="143"/>
      <c r="L104" s="143"/>
      <c r="M104" s="143"/>
      <c r="N104" s="143"/>
      <c r="O104" s="143"/>
      <c r="P104" s="143"/>
      <c r="Q104" s="143"/>
      <c r="R104" s="143"/>
      <c r="S104" s="143"/>
      <c r="T104" s="143"/>
      <c r="U104" s="143"/>
      <c r="V104" s="143"/>
    </row>
    <row r="105" spans="1:22">
      <c r="A105" s="143"/>
      <c r="B105" s="143"/>
      <c r="C105" s="143"/>
      <c r="D105" s="143"/>
      <c r="E105" s="143"/>
      <c r="F105" s="143"/>
      <c r="G105" s="143"/>
      <c r="H105" s="143"/>
      <c r="I105" s="143"/>
      <c r="J105" s="143"/>
      <c r="K105" s="143"/>
      <c r="L105" s="143"/>
      <c r="M105" s="143"/>
      <c r="N105" s="143"/>
      <c r="O105" s="143"/>
      <c r="P105" s="143"/>
      <c r="Q105" s="143"/>
      <c r="R105" s="143"/>
      <c r="S105" s="143"/>
      <c r="T105" s="143"/>
      <c r="U105" s="143"/>
      <c r="V105" s="143"/>
    </row>
    <row r="106" spans="1:22">
      <c r="A106" s="143"/>
      <c r="B106" s="143"/>
      <c r="C106" s="143"/>
      <c r="D106" s="143"/>
      <c r="E106" s="143"/>
      <c r="F106" s="143"/>
      <c r="G106" s="143"/>
      <c r="H106" s="143"/>
      <c r="I106" s="143"/>
      <c r="J106" s="143"/>
      <c r="K106" s="143"/>
      <c r="L106" s="143"/>
      <c r="M106" s="143"/>
      <c r="N106" s="143"/>
      <c r="O106" s="143"/>
      <c r="P106" s="143"/>
      <c r="Q106" s="143"/>
      <c r="R106" s="143"/>
      <c r="S106" s="143"/>
      <c r="T106" s="143"/>
      <c r="U106" s="143"/>
      <c r="V106" s="143"/>
    </row>
    <row r="107" spans="1:22">
      <c r="A107" s="143"/>
      <c r="B107" s="143"/>
      <c r="C107" s="143"/>
      <c r="D107" s="143"/>
      <c r="E107" s="143"/>
      <c r="F107" s="143"/>
      <c r="G107" s="143"/>
      <c r="H107" s="143"/>
      <c r="I107" s="143"/>
      <c r="J107" s="143"/>
      <c r="K107" s="143"/>
      <c r="L107" s="143"/>
      <c r="M107" s="143"/>
      <c r="N107" s="143"/>
      <c r="O107" s="143"/>
      <c r="P107" s="143"/>
      <c r="Q107" s="143"/>
      <c r="R107" s="143"/>
      <c r="S107" s="143"/>
      <c r="T107" s="143"/>
      <c r="U107" s="143"/>
      <c r="V107" s="143"/>
    </row>
    <row r="108" spans="1:22">
      <c r="A108" s="143"/>
      <c r="B108" s="143"/>
      <c r="C108" s="143"/>
      <c r="D108" s="143"/>
      <c r="E108" s="143"/>
      <c r="F108" s="143"/>
      <c r="G108" s="143"/>
      <c r="H108" s="143"/>
      <c r="I108" s="143"/>
      <c r="J108" s="143"/>
      <c r="K108" s="143"/>
      <c r="L108" s="143"/>
      <c r="M108" s="143"/>
      <c r="N108" s="143"/>
      <c r="O108" s="143"/>
      <c r="P108" s="143"/>
      <c r="Q108" s="143"/>
      <c r="R108" s="143"/>
      <c r="S108" s="143"/>
      <c r="T108" s="143"/>
      <c r="U108" s="143"/>
      <c r="V108" s="143"/>
    </row>
    <row r="109" spans="1:22">
      <c r="A109" s="143"/>
      <c r="B109" s="143"/>
      <c r="C109" s="143"/>
      <c r="D109" s="143"/>
      <c r="E109" s="143"/>
      <c r="F109" s="143"/>
      <c r="G109" s="143"/>
      <c r="H109" s="143"/>
      <c r="I109" s="143"/>
      <c r="J109" s="143"/>
      <c r="K109" s="143"/>
      <c r="L109" s="143"/>
      <c r="M109" s="143"/>
      <c r="N109" s="143"/>
      <c r="O109" s="143"/>
      <c r="P109" s="143"/>
      <c r="Q109" s="143"/>
      <c r="R109" s="143"/>
      <c r="S109" s="143"/>
      <c r="T109" s="143"/>
      <c r="U109" s="143"/>
      <c r="V109" s="143"/>
    </row>
    <row r="110" spans="1:22">
      <c r="A110" s="143"/>
      <c r="B110" s="143"/>
      <c r="C110" s="143"/>
      <c r="D110" s="143"/>
      <c r="E110" s="143"/>
      <c r="F110" s="143"/>
      <c r="G110" s="143"/>
      <c r="H110" s="143"/>
      <c r="I110" s="143"/>
      <c r="J110" s="143"/>
      <c r="K110" s="143"/>
      <c r="L110" s="143"/>
      <c r="M110" s="143"/>
      <c r="N110" s="143"/>
      <c r="O110" s="143"/>
      <c r="P110" s="143"/>
      <c r="Q110" s="143"/>
      <c r="R110" s="143"/>
      <c r="S110" s="143"/>
      <c r="T110" s="143"/>
      <c r="U110" s="143"/>
      <c r="V110" s="143"/>
    </row>
    <row r="111" spans="1:22">
      <c r="A111" s="143"/>
      <c r="B111" s="143"/>
      <c r="C111" s="143"/>
      <c r="D111" s="143"/>
      <c r="E111" s="143"/>
      <c r="F111" s="143"/>
      <c r="G111" s="143"/>
      <c r="H111" s="143"/>
      <c r="I111" s="143"/>
      <c r="J111" s="143"/>
      <c r="K111" s="143"/>
      <c r="L111" s="143"/>
      <c r="M111" s="143"/>
      <c r="N111" s="143"/>
      <c r="O111" s="143"/>
      <c r="P111" s="143"/>
      <c r="Q111" s="143"/>
      <c r="R111" s="143"/>
      <c r="S111" s="143"/>
      <c r="T111" s="143"/>
      <c r="U111" s="143"/>
      <c r="V111" s="143"/>
    </row>
    <row r="112" spans="1:22">
      <c r="A112" s="143"/>
      <c r="B112" s="143"/>
      <c r="C112" s="143"/>
      <c r="D112" s="143"/>
      <c r="E112" s="143"/>
      <c r="F112" s="143"/>
      <c r="G112" s="143"/>
      <c r="H112" s="143"/>
      <c r="I112" s="143"/>
      <c r="J112" s="143"/>
      <c r="K112" s="143"/>
      <c r="L112" s="143"/>
      <c r="M112" s="143"/>
      <c r="N112" s="143"/>
      <c r="O112" s="143"/>
      <c r="P112" s="143"/>
      <c r="Q112" s="143"/>
      <c r="R112" s="143"/>
      <c r="S112" s="143"/>
      <c r="T112" s="143"/>
      <c r="U112" s="143"/>
      <c r="V112" s="143"/>
    </row>
    <row r="113" spans="1:22">
      <c r="A113" s="143"/>
      <c r="B113" s="143"/>
      <c r="C113" s="143"/>
      <c r="D113" s="143"/>
      <c r="E113" s="143"/>
      <c r="F113" s="143"/>
      <c r="G113" s="143"/>
      <c r="H113" s="143"/>
      <c r="I113" s="143"/>
      <c r="J113" s="143"/>
      <c r="K113" s="143"/>
      <c r="L113" s="143"/>
      <c r="M113" s="143"/>
      <c r="N113" s="143"/>
      <c r="O113" s="143"/>
      <c r="P113" s="143"/>
      <c r="Q113" s="143"/>
      <c r="R113" s="143"/>
      <c r="S113" s="143"/>
      <c r="T113" s="143"/>
      <c r="U113" s="143"/>
      <c r="V113" s="143"/>
    </row>
    <row r="114" spans="1:22">
      <c r="A114" s="143"/>
      <c r="B114" s="143"/>
      <c r="C114" s="143"/>
      <c r="D114" s="143"/>
      <c r="E114" s="143"/>
      <c r="F114" s="143"/>
      <c r="G114" s="143"/>
      <c r="H114" s="143"/>
      <c r="I114" s="143"/>
      <c r="J114" s="143"/>
      <c r="K114" s="143"/>
      <c r="L114" s="143"/>
      <c r="M114" s="143"/>
      <c r="N114" s="143"/>
      <c r="O114" s="143"/>
      <c r="P114" s="143"/>
      <c r="Q114" s="143"/>
      <c r="R114" s="143"/>
      <c r="S114" s="143"/>
      <c r="T114" s="143"/>
      <c r="U114" s="143"/>
      <c r="V114" s="143"/>
    </row>
    <row r="115" spans="1:22">
      <c r="A115" s="143"/>
      <c r="B115" s="143"/>
      <c r="C115" s="143"/>
      <c r="D115" s="143"/>
      <c r="E115" s="143"/>
      <c r="F115" s="143"/>
      <c r="G115" s="143"/>
      <c r="H115" s="143"/>
      <c r="I115" s="143"/>
      <c r="J115" s="143"/>
      <c r="K115" s="143"/>
      <c r="L115" s="143"/>
      <c r="M115" s="143"/>
      <c r="N115" s="143"/>
      <c r="O115" s="143"/>
      <c r="P115" s="143"/>
      <c r="Q115" s="143"/>
      <c r="R115" s="143"/>
      <c r="S115" s="143"/>
      <c r="T115" s="143"/>
      <c r="U115" s="143"/>
      <c r="V115" s="143"/>
    </row>
    <row r="116" spans="1:22">
      <c r="A116" s="143"/>
      <c r="B116" s="143"/>
      <c r="C116" s="143"/>
      <c r="D116" s="143"/>
      <c r="E116" s="143"/>
      <c r="F116" s="143"/>
      <c r="G116" s="143"/>
      <c r="H116" s="143"/>
      <c r="I116" s="143"/>
      <c r="J116" s="143"/>
      <c r="K116" s="143"/>
      <c r="L116" s="143"/>
      <c r="M116" s="143"/>
      <c r="N116" s="143"/>
      <c r="O116" s="143"/>
      <c r="P116" s="143"/>
      <c r="Q116" s="143"/>
      <c r="R116" s="143"/>
      <c r="S116" s="143"/>
      <c r="T116" s="143"/>
      <c r="U116" s="143"/>
      <c r="V116" s="143"/>
    </row>
    <row r="117" spans="1:22">
      <c r="A117" s="143"/>
      <c r="B117" s="143"/>
      <c r="C117" s="143"/>
      <c r="D117" s="143"/>
      <c r="E117" s="143"/>
      <c r="F117" s="143"/>
      <c r="G117" s="143"/>
      <c r="H117" s="143"/>
      <c r="I117" s="143"/>
      <c r="J117" s="143"/>
      <c r="K117" s="143"/>
      <c r="L117" s="143"/>
      <c r="M117" s="143"/>
      <c r="N117" s="143"/>
      <c r="O117" s="143"/>
      <c r="P117" s="143"/>
      <c r="Q117" s="143"/>
      <c r="R117" s="143"/>
      <c r="S117" s="143"/>
      <c r="T117" s="143"/>
      <c r="U117" s="143"/>
      <c r="V117" s="143"/>
    </row>
    <row r="118" spans="1:22">
      <c r="A118" s="143"/>
      <c r="B118" s="143"/>
      <c r="C118" s="143"/>
      <c r="D118" s="143"/>
      <c r="E118" s="143"/>
      <c r="F118" s="143"/>
      <c r="G118" s="143"/>
      <c r="H118" s="143"/>
      <c r="I118" s="143"/>
      <c r="J118" s="143"/>
      <c r="K118" s="143"/>
      <c r="L118" s="143"/>
      <c r="M118" s="143"/>
      <c r="N118" s="143"/>
      <c r="O118" s="143"/>
      <c r="P118" s="143"/>
      <c r="Q118" s="143"/>
      <c r="R118" s="143"/>
      <c r="S118" s="143"/>
      <c r="T118" s="143"/>
      <c r="U118" s="143"/>
      <c r="V118" s="143"/>
    </row>
    <row r="119" spans="1:22">
      <c r="A119" s="143"/>
      <c r="B119" s="143"/>
      <c r="C119" s="143"/>
      <c r="D119" s="143"/>
      <c r="E119" s="143"/>
      <c r="F119" s="143"/>
      <c r="G119" s="143"/>
      <c r="H119" s="143"/>
      <c r="I119" s="143"/>
      <c r="J119" s="143"/>
      <c r="K119" s="143"/>
      <c r="L119" s="143"/>
      <c r="M119" s="143"/>
      <c r="N119" s="143"/>
      <c r="O119" s="143"/>
      <c r="P119" s="143"/>
      <c r="Q119" s="143"/>
      <c r="R119" s="143"/>
      <c r="S119" s="143"/>
      <c r="T119" s="143"/>
      <c r="U119" s="143"/>
      <c r="V119" s="143"/>
    </row>
    <row r="120" spans="1:22">
      <c r="A120" s="143"/>
      <c r="B120" s="143"/>
      <c r="C120" s="143"/>
      <c r="D120" s="143"/>
      <c r="E120" s="143"/>
      <c r="F120" s="143"/>
      <c r="G120" s="143"/>
      <c r="H120" s="143"/>
      <c r="I120" s="143"/>
      <c r="J120" s="143"/>
      <c r="K120" s="143"/>
      <c r="L120" s="143"/>
      <c r="M120" s="143"/>
      <c r="N120" s="143"/>
      <c r="O120" s="143"/>
      <c r="P120" s="143"/>
      <c r="Q120" s="143"/>
      <c r="R120" s="143"/>
      <c r="S120" s="143"/>
      <c r="T120" s="143"/>
      <c r="U120" s="143"/>
      <c r="V120" s="143"/>
    </row>
    <row r="121" spans="1:22">
      <c r="A121" s="143"/>
      <c r="B121" s="143"/>
      <c r="C121" s="143"/>
      <c r="D121" s="143"/>
      <c r="E121" s="143"/>
      <c r="F121" s="143"/>
      <c r="G121" s="143"/>
      <c r="H121" s="143"/>
      <c r="I121" s="143"/>
      <c r="J121" s="143"/>
      <c r="K121" s="143"/>
      <c r="L121" s="143"/>
      <c r="M121" s="143"/>
      <c r="N121" s="143"/>
      <c r="O121" s="143"/>
      <c r="P121" s="143"/>
      <c r="Q121" s="143"/>
      <c r="R121" s="143"/>
      <c r="S121" s="143"/>
      <c r="T121" s="143"/>
      <c r="U121" s="143"/>
      <c r="V121" s="143"/>
    </row>
    <row r="122" spans="1:22">
      <c r="A122" s="143"/>
      <c r="B122" s="143"/>
      <c r="C122" s="143"/>
      <c r="D122" s="143"/>
      <c r="E122" s="143"/>
      <c r="F122" s="143"/>
      <c r="G122" s="143"/>
      <c r="H122" s="143"/>
      <c r="I122" s="143"/>
      <c r="J122" s="143"/>
      <c r="K122" s="143"/>
      <c r="L122" s="143"/>
      <c r="M122" s="143"/>
      <c r="N122" s="143"/>
      <c r="O122" s="143"/>
      <c r="P122" s="143"/>
      <c r="Q122" s="143"/>
      <c r="R122" s="143"/>
      <c r="S122" s="143"/>
      <c r="T122" s="143"/>
      <c r="U122" s="143"/>
      <c r="V122" s="143"/>
    </row>
    <row r="123" spans="1:22">
      <c r="A123" s="143"/>
      <c r="B123" s="143"/>
      <c r="C123" s="143"/>
      <c r="D123" s="143"/>
      <c r="E123" s="143"/>
      <c r="F123" s="143"/>
      <c r="G123" s="143"/>
      <c r="H123" s="143"/>
      <c r="I123" s="143"/>
      <c r="J123" s="143"/>
      <c r="K123" s="143"/>
      <c r="L123" s="143"/>
      <c r="M123" s="143"/>
      <c r="N123" s="143"/>
      <c r="O123" s="143"/>
      <c r="P123" s="143"/>
      <c r="Q123" s="143"/>
      <c r="R123" s="143"/>
      <c r="S123" s="143"/>
      <c r="T123" s="143"/>
      <c r="U123" s="143"/>
      <c r="V123" s="143"/>
    </row>
    <row r="124" spans="1:22">
      <c r="A124" s="143"/>
      <c r="B124" s="143"/>
      <c r="C124" s="143"/>
      <c r="D124" s="143"/>
      <c r="E124" s="143"/>
      <c r="F124" s="143"/>
      <c r="G124" s="143"/>
      <c r="H124" s="143"/>
      <c r="I124" s="143"/>
      <c r="J124" s="143"/>
      <c r="K124" s="143"/>
      <c r="L124" s="143"/>
      <c r="M124" s="143"/>
      <c r="N124" s="143"/>
      <c r="O124" s="143"/>
      <c r="P124" s="143"/>
      <c r="Q124" s="143"/>
      <c r="R124" s="143"/>
      <c r="S124" s="143"/>
      <c r="T124" s="143"/>
      <c r="U124" s="143"/>
      <c r="V124" s="143"/>
    </row>
    <row r="125" spans="1:22">
      <c r="A125" s="143"/>
      <c r="B125" s="143"/>
      <c r="C125" s="143"/>
      <c r="D125" s="143"/>
      <c r="E125" s="143"/>
      <c r="F125" s="143"/>
      <c r="G125" s="143"/>
      <c r="H125" s="143"/>
      <c r="I125" s="143"/>
      <c r="J125" s="143"/>
      <c r="K125" s="143"/>
      <c r="L125" s="143"/>
      <c r="M125" s="143"/>
      <c r="N125" s="143"/>
      <c r="O125" s="143"/>
      <c r="P125" s="143"/>
      <c r="Q125" s="143"/>
      <c r="R125" s="143"/>
      <c r="S125" s="143"/>
      <c r="T125" s="143"/>
      <c r="U125" s="143"/>
      <c r="V125" s="143"/>
    </row>
    <row r="126" spans="1:22">
      <c r="A126" s="143"/>
      <c r="B126" s="143"/>
      <c r="C126" s="143"/>
      <c r="D126" s="143"/>
      <c r="E126" s="143"/>
      <c r="F126" s="143"/>
      <c r="G126" s="143"/>
      <c r="H126" s="143"/>
      <c r="I126" s="143"/>
      <c r="J126" s="143"/>
      <c r="K126" s="143"/>
      <c r="L126" s="143"/>
      <c r="M126" s="143"/>
      <c r="N126" s="143"/>
      <c r="O126" s="143"/>
      <c r="P126" s="143"/>
      <c r="Q126" s="143"/>
      <c r="R126" s="143"/>
      <c r="S126" s="143"/>
      <c r="T126" s="143"/>
      <c r="U126" s="143"/>
      <c r="V126" s="143"/>
    </row>
    <row r="127" spans="1:22">
      <c r="A127" s="143"/>
      <c r="B127" s="143"/>
      <c r="C127" s="143"/>
      <c r="D127" s="143"/>
      <c r="E127" s="143"/>
      <c r="F127" s="143"/>
      <c r="G127" s="143"/>
      <c r="H127" s="143"/>
      <c r="I127" s="143"/>
      <c r="J127" s="143"/>
      <c r="K127" s="143"/>
      <c r="L127" s="143"/>
      <c r="M127" s="143"/>
      <c r="N127" s="143"/>
      <c r="O127" s="143"/>
      <c r="P127" s="143"/>
      <c r="Q127" s="143"/>
      <c r="R127" s="143"/>
      <c r="S127" s="143"/>
      <c r="T127" s="143"/>
      <c r="U127" s="143"/>
      <c r="V127" s="143"/>
    </row>
    <row r="128" spans="1:22">
      <c r="A128" s="143"/>
      <c r="B128" s="143"/>
      <c r="C128" s="143"/>
      <c r="D128" s="143"/>
      <c r="E128" s="143"/>
      <c r="F128" s="143"/>
      <c r="G128" s="143"/>
      <c r="H128" s="143"/>
      <c r="I128" s="143"/>
      <c r="J128" s="143"/>
      <c r="K128" s="143"/>
      <c r="L128" s="143"/>
      <c r="M128" s="143"/>
      <c r="N128" s="143"/>
      <c r="O128" s="143"/>
      <c r="P128" s="143"/>
      <c r="Q128" s="143"/>
      <c r="R128" s="143"/>
      <c r="S128" s="143"/>
      <c r="T128" s="143"/>
      <c r="U128" s="143"/>
      <c r="V128" s="143"/>
    </row>
    <row r="129" spans="1:22">
      <c r="A129" s="143"/>
      <c r="B129" s="143"/>
      <c r="C129" s="143"/>
      <c r="D129" s="143"/>
      <c r="E129" s="143"/>
      <c r="F129" s="143"/>
      <c r="G129" s="143"/>
      <c r="H129" s="143"/>
      <c r="I129" s="143"/>
      <c r="J129" s="143"/>
      <c r="K129" s="143"/>
      <c r="L129" s="143"/>
      <c r="M129" s="143"/>
      <c r="N129" s="143"/>
      <c r="O129" s="143"/>
      <c r="P129" s="143"/>
      <c r="Q129" s="143"/>
      <c r="R129" s="143"/>
      <c r="S129" s="143"/>
      <c r="T129" s="143"/>
      <c r="U129" s="143"/>
      <c r="V129" s="143"/>
    </row>
    <row r="130" spans="1:22">
      <c r="A130" s="143"/>
      <c r="B130" s="143"/>
      <c r="C130" s="143"/>
      <c r="D130" s="143"/>
      <c r="E130" s="143"/>
      <c r="F130" s="143"/>
      <c r="G130" s="143"/>
      <c r="H130" s="143"/>
      <c r="I130" s="143"/>
      <c r="J130" s="143"/>
      <c r="K130" s="143"/>
      <c r="L130" s="143"/>
      <c r="M130" s="143"/>
      <c r="N130" s="143"/>
      <c r="O130" s="143"/>
      <c r="P130" s="143"/>
      <c r="Q130" s="143"/>
      <c r="R130" s="143"/>
      <c r="S130" s="143"/>
      <c r="T130" s="143"/>
      <c r="U130" s="143"/>
      <c r="V130" s="143"/>
    </row>
    <row r="131" spans="1:22">
      <c r="A131" s="143"/>
      <c r="B131" s="143"/>
      <c r="C131" s="143"/>
      <c r="D131" s="143"/>
      <c r="E131" s="143"/>
      <c r="F131" s="143"/>
      <c r="G131" s="143"/>
      <c r="H131" s="143"/>
      <c r="I131" s="143"/>
      <c r="J131" s="143"/>
      <c r="K131" s="143"/>
      <c r="L131" s="143"/>
      <c r="M131" s="143"/>
      <c r="N131" s="143"/>
      <c r="O131" s="143"/>
      <c r="P131" s="143"/>
      <c r="Q131" s="143"/>
      <c r="R131" s="143"/>
      <c r="S131" s="143"/>
      <c r="T131" s="143"/>
      <c r="U131" s="143"/>
      <c r="V131" s="143"/>
    </row>
    <row r="132" spans="1:22">
      <c r="A132" s="143"/>
      <c r="B132" s="143"/>
      <c r="C132" s="143"/>
      <c r="D132" s="143"/>
      <c r="E132" s="143"/>
      <c r="F132" s="143"/>
      <c r="G132" s="143"/>
      <c r="H132" s="143"/>
      <c r="I132" s="143"/>
      <c r="J132" s="143"/>
      <c r="K132" s="143"/>
      <c r="L132" s="143"/>
      <c r="M132" s="143"/>
      <c r="N132" s="143"/>
      <c r="O132" s="143"/>
      <c r="P132" s="143"/>
      <c r="Q132" s="143"/>
      <c r="R132" s="143"/>
      <c r="S132" s="143"/>
      <c r="T132" s="143"/>
      <c r="U132" s="143"/>
      <c r="V132" s="143"/>
    </row>
    <row r="133" spans="1:22">
      <c r="A133" s="143"/>
      <c r="B133" s="143"/>
      <c r="C133" s="143"/>
      <c r="D133" s="143"/>
      <c r="E133" s="143"/>
      <c r="F133" s="143"/>
      <c r="G133" s="143"/>
      <c r="H133" s="143"/>
      <c r="I133" s="143"/>
      <c r="J133" s="143"/>
      <c r="K133" s="143"/>
      <c r="L133" s="143"/>
      <c r="M133" s="143"/>
      <c r="N133" s="143"/>
      <c r="O133" s="143"/>
      <c r="P133" s="143"/>
      <c r="Q133" s="143"/>
      <c r="R133" s="143"/>
      <c r="S133" s="143"/>
      <c r="T133" s="143"/>
      <c r="U133" s="143"/>
      <c r="V133" s="143"/>
    </row>
    <row r="134" spans="1:22">
      <c r="A134" s="143"/>
      <c r="B134" s="143"/>
      <c r="C134" s="143"/>
      <c r="D134" s="143"/>
      <c r="E134" s="143"/>
      <c r="F134" s="143"/>
      <c r="G134" s="143"/>
      <c r="H134" s="143"/>
      <c r="I134" s="143"/>
      <c r="J134" s="143"/>
      <c r="K134" s="143"/>
      <c r="L134" s="143"/>
      <c r="M134" s="143"/>
      <c r="N134" s="143"/>
      <c r="O134" s="143"/>
      <c r="P134" s="143"/>
      <c r="Q134" s="143"/>
      <c r="R134" s="143"/>
      <c r="S134" s="143"/>
      <c r="T134" s="143"/>
      <c r="U134" s="143"/>
      <c r="V134" s="143"/>
    </row>
    <row r="135" spans="1:22">
      <c r="A135" s="143"/>
      <c r="B135" s="143"/>
      <c r="C135" s="143"/>
      <c r="D135" s="143"/>
      <c r="E135" s="143"/>
      <c r="F135" s="143"/>
      <c r="G135" s="143"/>
      <c r="H135" s="143"/>
      <c r="I135" s="143"/>
      <c r="J135" s="143"/>
      <c r="K135" s="143"/>
      <c r="L135" s="143"/>
      <c r="M135" s="143"/>
      <c r="N135" s="143"/>
      <c r="O135" s="143"/>
      <c r="P135" s="143"/>
      <c r="Q135" s="143"/>
      <c r="R135" s="143"/>
      <c r="S135" s="143"/>
      <c r="T135" s="143"/>
      <c r="U135" s="143"/>
      <c r="V135" s="143"/>
    </row>
    <row r="136" spans="1:22">
      <c r="A136" s="143"/>
      <c r="B136" s="143"/>
      <c r="C136" s="143"/>
      <c r="D136" s="143"/>
      <c r="E136" s="143"/>
      <c r="F136" s="143"/>
      <c r="G136" s="143"/>
      <c r="H136" s="143"/>
      <c r="I136" s="143"/>
      <c r="J136" s="143"/>
      <c r="K136" s="143"/>
      <c r="L136" s="143"/>
      <c r="M136" s="143"/>
      <c r="N136" s="143"/>
      <c r="O136" s="143"/>
      <c r="P136" s="143"/>
      <c r="Q136" s="143"/>
      <c r="R136" s="143"/>
      <c r="S136" s="143"/>
      <c r="T136" s="143"/>
      <c r="U136" s="143"/>
      <c r="V136" s="143"/>
    </row>
    <row r="137" spans="1:22">
      <c r="A137" s="143"/>
      <c r="B137" s="143"/>
      <c r="C137" s="143"/>
      <c r="D137" s="143"/>
      <c r="E137" s="143"/>
      <c r="F137" s="143"/>
      <c r="G137" s="143"/>
      <c r="H137" s="143"/>
      <c r="I137" s="143"/>
      <c r="J137" s="143"/>
      <c r="K137" s="143"/>
      <c r="L137" s="143"/>
      <c r="M137" s="143"/>
      <c r="N137" s="143"/>
      <c r="O137" s="143"/>
      <c r="P137" s="143"/>
      <c r="Q137" s="143"/>
      <c r="R137" s="143"/>
      <c r="S137" s="143"/>
      <c r="T137" s="143"/>
      <c r="U137" s="143"/>
      <c r="V137" s="143"/>
    </row>
    <row r="138" spans="1:22">
      <c r="A138" s="143"/>
      <c r="B138" s="143"/>
      <c r="C138" s="143"/>
      <c r="D138" s="143"/>
      <c r="E138" s="143"/>
      <c r="F138" s="143"/>
      <c r="G138" s="143"/>
      <c r="H138" s="143"/>
      <c r="I138" s="143"/>
      <c r="J138" s="143"/>
      <c r="K138" s="143"/>
      <c r="L138" s="143"/>
      <c r="M138" s="143"/>
      <c r="N138" s="143"/>
      <c r="O138" s="143"/>
      <c r="P138" s="143"/>
      <c r="Q138" s="143"/>
      <c r="R138" s="143"/>
      <c r="S138" s="143"/>
      <c r="T138" s="143"/>
      <c r="U138" s="143"/>
      <c r="V138" s="143"/>
    </row>
    <row r="139" spans="1:22">
      <c r="A139" s="143"/>
      <c r="B139" s="143"/>
      <c r="C139" s="143"/>
      <c r="D139" s="143"/>
      <c r="E139" s="143"/>
      <c r="F139" s="143"/>
      <c r="G139" s="143"/>
      <c r="H139" s="143"/>
      <c r="I139" s="143"/>
      <c r="J139" s="143"/>
      <c r="K139" s="143"/>
      <c r="L139" s="143"/>
      <c r="M139" s="143"/>
      <c r="N139" s="143"/>
      <c r="O139" s="143"/>
      <c r="P139" s="143"/>
      <c r="Q139" s="143"/>
      <c r="R139" s="143"/>
      <c r="S139" s="143"/>
      <c r="T139" s="143"/>
      <c r="U139" s="143"/>
      <c r="V139" s="143"/>
    </row>
    <row r="140" spans="1:22">
      <c r="A140" s="143"/>
      <c r="B140" s="143"/>
      <c r="C140" s="143"/>
      <c r="D140" s="143"/>
      <c r="E140" s="143"/>
      <c r="F140" s="143"/>
      <c r="G140" s="143"/>
      <c r="H140" s="143"/>
      <c r="I140" s="143"/>
      <c r="J140" s="143"/>
      <c r="K140" s="143"/>
      <c r="L140" s="143"/>
      <c r="M140" s="143"/>
      <c r="N140" s="143"/>
      <c r="O140" s="143"/>
      <c r="P140" s="143"/>
      <c r="Q140" s="143"/>
      <c r="R140" s="143"/>
      <c r="S140" s="143"/>
      <c r="T140" s="143"/>
      <c r="U140" s="143"/>
      <c r="V140" s="143"/>
    </row>
    <row r="141" spans="1:22">
      <c r="A141" s="143"/>
      <c r="B141" s="143"/>
      <c r="C141" s="143"/>
      <c r="D141" s="143"/>
      <c r="E141" s="143"/>
      <c r="F141" s="143"/>
      <c r="G141" s="143"/>
      <c r="H141" s="143"/>
      <c r="I141" s="143"/>
      <c r="J141" s="143"/>
      <c r="K141" s="143"/>
      <c r="L141" s="143"/>
      <c r="M141" s="143"/>
      <c r="N141" s="143"/>
      <c r="O141" s="143"/>
      <c r="P141" s="143"/>
      <c r="Q141" s="143"/>
      <c r="R141" s="143"/>
      <c r="S141" s="143"/>
      <c r="T141" s="143"/>
      <c r="U141" s="143"/>
      <c r="V141" s="143"/>
    </row>
    <row r="142" spans="1:22">
      <c r="A142" s="143"/>
      <c r="B142" s="143"/>
      <c r="C142" s="143"/>
      <c r="D142" s="143"/>
      <c r="E142" s="143"/>
      <c r="F142" s="143"/>
      <c r="G142" s="143"/>
      <c r="H142" s="143"/>
      <c r="I142" s="143"/>
      <c r="J142" s="143"/>
      <c r="K142" s="143"/>
      <c r="L142" s="143"/>
      <c r="M142" s="143"/>
      <c r="N142" s="143"/>
      <c r="O142" s="143"/>
      <c r="P142" s="143"/>
      <c r="Q142" s="143"/>
      <c r="R142" s="143"/>
      <c r="S142" s="143"/>
      <c r="T142" s="143"/>
      <c r="U142" s="143"/>
      <c r="V142" s="143"/>
    </row>
    <row r="143" spans="1:22">
      <c r="A143" s="143"/>
      <c r="B143" s="143"/>
      <c r="C143" s="143"/>
      <c r="D143" s="143"/>
      <c r="E143" s="143"/>
      <c r="F143" s="143"/>
      <c r="G143" s="143"/>
      <c r="H143" s="143"/>
      <c r="I143" s="143"/>
      <c r="J143" s="143"/>
      <c r="K143" s="143"/>
      <c r="L143" s="143"/>
      <c r="M143" s="143"/>
      <c r="N143" s="143"/>
      <c r="O143" s="143"/>
      <c r="P143" s="143"/>
      <c r="Q143" s="143"/>
      <c r="R143" s="143"/>
      <c r="S143" s="143"/>
      <c r="T143" s="143"/>
      <c r="U143" s="143"/>
      <c r="V143" s="143"/>
    </row>
    <row r="144" spans="1:22">
      <c r="A144" s="143"/>
      <c r="B144" s="143"/>
      <c r="C144" s="143"/>
      <c r="D144" s="143"/>
      <c r="E144" s="143"/>
      <c r="F144" s="143"/>
      <c r="G144" s="143"/>
      <c r="H144" s="143"/>
      <c r="I144" s="143"/>
      <c r="J144" s="143"/>
      <c r="K144" s="143"/>
      <c r="L144" s="143"/>
      <c r="M144" s="143"/>
      <c r="N144" s="143"/>
      <c r="O144" s="143"/>
      <c r="P144" s="143"/>
      <c r="Q144" s="143"/>
      <c r="R144" s="143"/>
      <c r="S144" s="143"/>
      <c r="T144" s="143"/>
      <c r="U144" s="143"/>
      <c r="V144" s="143"/>
    </row>
    <row r="145" spans="1:22">
      <c r="A145" s="143"/>
      <c r="B145" s="143"/>
      <c r="C145" s="143"/>
      <c r="D145" s="143"/>
      <c r="E145" s="143"/>
      <c r="F145" s="143"/>
      <c r="G145" s="143"/>
      <c r="H145" s="143"/>
      <c r="I145" s="143"/>
      <c r="J145" s="143"/>
      <c r="K145" s="143"/>
      <c r="L145" s="143"/>
      <c r="M145" s="143"/>
      <c r="N145" s="143"/>
      <c r="O145" s="143"/>
      <c r="P145" s="143"/>
      <c r="Q145" s="143"/>
      <c r="R145" s="143"/>
      <c r="S145" s="143"/>
      <c r="T145" s="143"/>
      <c r="U145" s="143"/>
      <c r="V145" s="143"/>
    </row>
    <row r="146" spans="1:22">
      <c r="A146" s="143"/>
      <c r="B146" s="143"/>
      <c r="C146" s="143"/>
      <c r="D146" s="143"/>
      <c r="E146" s="143"/>
      <c r="F146" s="143"/>
      <c r="G146" s="143"/>
      <c r="H146" s="143"/>
      <c r="I146" s="143"/>
      <c r="J146" s="143"/>
      <c r="K146" s="143"/>
      <c r="L146" s="143"/>
      <c r="M146" s="143"/>
      <c r="N146" s="143"/>
      <c r="O146" s="143"/>
      <c r="P146" s="143"/>
      <c r="Q146" s="143"/>
      <c r="R146" s="143"/>
      <c r="S146" s="143"/>
      <c r="T146" s="143"/>
      <c r="U146" s="143"/>
      <c r="V146" s="143"/>
    </row>
    <row r="147" spans="1:22">
      <c r="A147" s="143"/>
      <c r="B147" s="143"/>
      <c r="C147" s="143"/>
      <c r="D147" s="143"/>
      <c r="E147" s="143"/>
      <c r="F147" s="143"/>
      <c r="G147" s="143"/>
      <c r="H147" s="143"/>
      <c r="I147" s="143"/>
      <c r="J147" s="143"/>
      <c r="K147" s="143"/>
      <c r="L147" s="143"/>
      <c r="M147" s="143"/>
      <c r="N147" s="143"/>
      <c r="O147" s="143"/>
      <c r="P147" s="143"/>
      <c r="Q147" s="143"/>
      <c r="R147" s="143"/>
      <c r="S147" s="143"/>
      <c r="T147" s="143"/>
      <c r="U147" s="143"/>
      <c r="V147" s="143"/>
    </row>
    <row r="148" spans="1:22">
      <c r="A148" s="143"/>
      <c r="B148" s="143"/>
      <c r="C148" s="143"/>
      <c r="D148" s="143"/>
      <c r="E148" s="143"/>
      <c r="F148" s="143"/>
      <c r="G148" s="143"/>
      <c r="H148" s="143"/>
      <c r="I148" s="143"/>
      <c r="J148" s="143"/>
      <c r="K148" s="143"/>
      <c r="L148" s="143"/>
      <c r="M148" s="143"/>
      <c r="N148" s="143"/>
      <c r="O148" s="143"/>
      <c r="P148" s="143"/>
      <c r="Q148" s="143"/>
      <c r="R148" s="143"/>
      <c r="S148" s="143"/>
      <c r="T148" s="143"/>
      <c r="U148" s="143"/>
      <c r="V148" s="143"/>
    </row>
    <row r="149" spans="1:22">
      <c r="A149" s="143"/>
      <c r="B149" s="143"/>
      <c r="C149" s="143"/>
      <c r="D149" s="143"/>
      <c r="E149" s="143"/>
      <c r="F149" s="143"/>
      <c r="G149" s="143"/>
      <c r="H149" s="143"/>
      <c r="I149" s="143"/>
      <c r="J149" s="143"/>
      <c r="K149" s="143"/>
      <c r="L149" s="143"/>
      <c r="M149" s="143"/>
      <c r="N149" s="143"/>
      <c r="O149" s="143"/>
      <c r="P149" s="143"/>
      <c r="Q149" s="143"/>
      <c r="R149" s="143"/>
      <c r="S149" s="143"/>
      <c r="T149" s="143"/>
      <c r="U149" s="143"/>
      <c r="V149" s="143"/>
    </row>
    <row r="150" spans="1:22">
      <c r="A150" s="143"/>
      <c r="B150" s="143"/>
      <c r="C150" s="143"/>
      <c r="D150" s="143"/>
      <c r="E150" s="143"/>
      <c r="F150" s="143"/>
      <c r="G150" s="143"/>
      <c r="H150" s="143"/>
      <c r="I150" s="143"/>
      <c r="J150" s="143"/>
      <c r="K150" s="143"/>
      <c r="L150" s="143"/>
      <c r="M150" s="143"/>
      <c r="N150" s="143"/>
      <c r="O150" s="143"/>
      <c r="P150" s="143"/>
      <c r="Q150" s="143"/>
      <c r="R150" s="143"/>
      <c r="S150" s="143"/>
      <c r="T150" s="143"/>
      <c r="U150" s="143"/>
      <c r="V150" s="143"/>
    </row>
    <row r="151" spans="1:22">
      <c r="A151" s="143"/>
      <c r="B151" s="143"/>
      <c r="C151" s="143"/>
      <c r="D151" s="143"/>
      <c r="E151" s="143"/>
      <c r="F151" s="143"/>
      <c r="G151" s="143"/>
      <c r="H151" s="143"/>
      <c r="I151" s="143"/>
      <c r="J151" s="143"/>
      <c r="K151" s="143"/>
      <c r="L151" s="143"/>
      <c r="M151" s="143"/>
      <c r="N151" s="143"/>
      <c r="O151" s="143"/>
      <c r="P151" s="143"/>
      <c r="Q151" s="143"/>
      <c r="R151" s="143"/>
      <c r="S151" s="143"/>
      <c r="T151" s="143"/>
      <c r="U151" s="143"/>
      <c r="V151" s="143"/>
    </row>
    <row r="152" spans="1:22">
      <c r="A152" s="143"/>
      <c r="B152" s="143"/>
      <c r="C152" s="143"/>
      <c r="D152" s="143"/>
      <c r="E152" s="143"/>
      <c r="F152" s="143"/>
      <c r="G152" s="143"/>
      <c r="H152" s="143"/>
      <c r="I152" s="143"/>
      <c r="J152" s="143"/>
      <c r="K152" s="143"/>
      <c r="L152" s="143"/>
      <c r="M152" s="143"/>
      <c r="N152" s="143"/>
      <c r="O152" s="143"/>
      <c r="P152" s="143"/>
      <c r="Q152" s="143"/>
      <c r="R152" s="143"/>
      <c r="S152" s="143"/>
      <c r="T152" s="143"/>
      <c r="U152" s="143"/>
      <c r="V152" s="143"/>
    </row>
    <row r="153" spans="1:22">
      <c r="A153" s="143"/>
      <c r="B153" s="143"/>
      <c r="C153" s="143"/>
      <c r="D153" s="143"/>
      <c r="E153" s="143"/>
      <c r="F153" s="143"/>
      <c r="G153" s="143"/>
      <c r="H153" s="143"/>
      <c r="I153" s="143"/>
      <c r="J153" s="143"/>
      <c r="K153" s="143"/>
      <c r="L153" s="143"/>
      <c r="M153" s="143"/>
      <c r="N153" s="143"/>
      <c r="O153" s="143"/>
      <c r="P153" s="143"/>
      <c r="Q153" s="143"/>
      <c r="R153" s="143"/>
      <c r="S153" s="143"/>
      <c r="T153" s="143"/>
      <c r="U153" s="143"/>
      <c r="V153" s="143"/>
    </row>
    <row r="154" spans="1:22">
      <c r="A154" s="143"/>
      <c r="B154" s="143"/>
      <c r="C154" s="143"/>
      <c r="D154" s="143"/>
      <c r="E154" s="143"/>
      <c r="F154" s="143"/>
      <c r="G154" s="143"/>
      <c r="H154" s="143"/>
      <c r="I154" s="143"/>
      <c r="J154" s="143"/>
      <c r="K154" s="143"/>
      <c r="L154" s="143"/>
      <c r="M154" s="143"/>
      <c r="N154" s="143"/>
      <c r="O154" s="143"/>
      <c r="P154" s="143"/>
      <c r="Q154" s="143"/>
      <c r="R154" s="143"/>
      <c r="S154" s="143"/>
      <c r="T154" s="143"/>
      <c r="U154" s="143"/>
      <c r="V154" s="143"/>
    </row>
    <row r="155" spans="1:22">
      <c r="A155" s="143"/>
      <c r="B155" s="143"/>
      <c r="C155" s="143"/>
      <c r="D155" s="143"/>
      <c r="E155" s="143"/>
      <c r="F155" s="143"/>
      <c r="G155" s="143"/>
      <c r="H155" s="143"/>
      <c r="I155" s="143"/>
      <c r="J155" s="143"/>
      <c r="K155" s="143"/>
      <c r="L155" s="143"/>
      <c r="M155" s="143"/>
      <c r="N155" s="143"/>
      <c r="O155" s="143"/>
      <c r="P155" s="143"/>
      <c r="Q155" s="143"/>
      <c r="R155" s="143"/>
      <c r="S155" s="143"/>
      <c r="T155" s="143"/>
      <c r="U155" s="143"/>
      <c r="V155" s="143"/>
    </row>
    <row r="156" spans="1:22">
      <c r="A156" s="143"/>
      <c r="B156" s="143"/>
      <c r="C156" s="143"/>
      <c r="D156" s="143"/>
      <c r="E156" s="143"/>
      <c r="F156" s="143"/>
      <c r="G156" s="143"/>
      <c r="H156" s="143"/>
      <c r="I156" s="143"/>
      <c r="J156" s="143"/>
      <c r="K156" s="143"/>
      <c r="L156" s="143"/>
      <c r="M156" s="143"/>
      <c r="N156" s="143"/>
      <c r="O156" s="143"/>
      <c r="P156" s="143"/>
      <c r="Q156" s="143"/>
      <c r="R156" s="143"/>
      <c r="S156" s="143"/>
      <c r="T156" s="143"/>
      <c r="U156" s="143"/>
      <c r="V156" s="143"/>
    </row>
    <row r="157" spans="1:22">
      <c r="A157" s="143"/>
      <c r="B157" s="143"/>
      <c r="C157" s="143"/>
      <c r="D157" s="143"/>
      <c r="E157" s="143"/>
      <c r="F157" s="143"/>
      <c r="G157" s="143"/>
      <c r="H157" s="143"/>
      <c r="I157" s="143"/>
      <c r="J157" s="143"/>
      <c r="K157" s="143"/>
      <c r="L157" s="143"/>
      <c r="M157" s="143"/>
      <c r="N157" s="143"/>
      <c r="O157" s="143"/>
      <c r="P157" s="143"/>
      <c r="Q157" s="143"/>
      <c r="R157" s="143"/>
      <c r="S157" s="143"/>
      <c r="T157" s="143"/>
      <c r="U157" s="143"/>
      <c r="V157" s="143"/>
    </row>
    <row r="158" spans="1:22">
      <c r="A158" s="143"/>
      <c r="B158" s="143"/>
      <c r="C158" s="143"/>
      <c r="D158" s="143"/>
      <c r="E158" s="143"/>
      <c r="F158" s="143"/>
      <c r="G158" s="143"/>
      <c r="H158" s="143"/>
      <c r="I158" s="143"/>
      <c r="J158" s="143"/>
      <c r="K158" s="143"/>
      <c r="L158" s="143"/>
      <c r="M158" s="143"/>
      <c r="N158" s="143"/>
      <c r="O158" s="143"/>
      <c r="P158" s="143"/>
      <c r="Q158" s="143"/>
      <c r="R158" s="143"/>
      <c r="S158" s="143"/>
      <c r="T158" s="143"/>
      <c r="U158" s="143"/>
      <c r="V158" s="143"/>
    </row>
    <row r="159" spans="1:22">
      <c r="A159" s="143"/>
      <c r="B159" s="143"/>
      <c r="C159" s="143"/>
      <c r="D159" s="143"/>
      <c r="E159" s="143"/>
      <c r="F159" s="143"/>
      <c r="G159" s="143"/>
      <c r="H159" s="143"/>
      <c r="I159" s="143"/>
      <c r="J159" s="143"/>
      <c r="K159" s="143"/>
      <c r="L159" s="143"/>
      <c r="M159" s="143"/>
      <c r="N159" s="143"/>
      <c r="O159" s="143"/>
      <c r="P159" s="143"/>
      <c r="Q159" s="143"/>
      <c r="R159" s="143"/>
      <c r="S159" s="143"/>
      <c r="T159" s="143"/>
      <c r="U159" s="143"/>
      <c r="V159" s="143"/>
    </row>
    <row r="160" spans="1:22">
      <c r="A160" s="143"/>
      <c r="B160" s="143"/>
      <c r="C160" s="143"/>
      <c r="D160" s="143"/>
      <c r="E160" s="143"/>
      <c r="F160" s="143"/>
      <c r="G160" s="143"/>
      <c r="H160" s="143"/>
      <c r="I160" s="143"/>
      <c r="J160" s="143"/>
      <c r="K160" s="143"/>
      <c r="L160" s="143"/>
      <c r="M160" s="143"/>
      <c r="N160" s="143"/>
      <c r="O160" s="143"/>
      <c r="P160" s="143"/>
      <c r="Q160" s="143"/>
      <c r="R160" s="143"/>
      <c r="S160" s="143"/>
      <c r="T160" s="143"/>
      <c r="U160" s="143"/>
      <c r="V160" s="143"/>
    </row>
    <row r="161" spans="1:22">
      <c r="A161" s="143"/>
      <c r="B161" s="143"/>
      <c r="C161" s="143"/>
      <c r="D161" s="143"/>
      <c r="E161" s="143"/>
      <c r="F161" s="143"/>
      <c r="G161" s="143"/>
      <c r="H161" s="143"/>
      <c r="I161" s="143"/>
      <c r="J161" s="143"/>
      <c r="K161" s="143"/>
      <c r="L161" s="143"/>
      <c r="M161" s="143"/>
      <c r="N161" s="143"/>
      <c r="O161" s="143"/>
      <c r="P161" s="143"/>
      <c r="Q161" s="143"/>
      <c r="R161" s="143"/>
      <c r="S161" s="143"/>
      <c r="T161" s="143"/>
      <c r="U161" s="143"/>
      <c r="V161" s="143"/>
    </row>
    <row r="162" spans="1:22">
      <c r="A162" s="143"/>
      <c r="B162" s="143"/>
      <c r="C162" s="143"/>
      <c r="D162" s="143"/>
      <c r="E162" s="143"/>
      <c r="F162" s="143"/>
      <c r="G162" s="143"/>
      <c r="H162" s="143"/>
      <c r="I162" s="143"/>
      <c r="J162" s="143"/>
      <c r="K162" s="143"/>
      <c r="L162" s="143"/>
      <c r="M162" s="143"/>
      <c r="N162" s="143"/>
      <c r="O162" s="143"/>
      <c r="P162" s="143"/>
      <c r="Q162" s="143"/>
      <c r="R162" s="143"/>
      <c r="S162" s="143"/>
      <c r="T162" s="143"/>
      <c r="U162" s="143"/>
      <c r="V162" s="143"/>
    </row>
    <row r="163" spans="1:22">
      <c r="A163" s="143"/>
      <c r="B163" s="143"/>
      <c r="C163" s="143"/>
      <c r="D163" s="143"/>
      <c r="E163" s="143"/>
      <c r="F163" s="143"/>
      <c r="G163" s="143"/>
      <c r="H163" s="143"/>
      <c r="I163" s="143"/>
      <c r="J163" s="143"/>
      <c r="K163" s="143"/>
      <c r="L163" s="143"/>
      <c r="M163" s="143"/>
      <c r="N163" s="143"/>
      <c r="O163" s="143"/>
      <c r="P163" s="143"/>
      <c r="Q163" s="143"/>
      <c r="R163" s="143"/>
      <c r="S163" s="143"/>
      <c r="T163" s="143"/>
      <c r="U163" s="143"/>
      <c r="V163" s="143"/>
    </row>
    <row r="164" spans="1:22">
      <c r="A164" s="143"/>
      <c r="B164" s="143"/>
      <c r="C164" s="143"/>
      <c r="D164" s="143"/>
      <c r="E164" s="143"/>
      <c r="F164" s="143"/>
      <c r="G164" s="143"/>
      <c r="H164" s="143"/>
      <c r="I164" s="143"/>
      <c r="J164" s="143"/>
      <c r="K164" s="143"/>
      <c r="L164" s="143"/>
      <c r="M164" s="143"/>
      <c r="N164" s="143"/>
      <c r="O164" s="143"/>
      <c r="P164" s="143"/>
      <c r="Q164" s="143"/>
      <c r="R164" s="143"/>
      <c r="S164" s="143"/>
      <c r="T164" s="143"/>
      <c r="U164" s="143"/>
      <c r="V164" s="143"/>
    </row>
    <row r="165" spans="1:22">
      <c r="A165" s="143"/>
      <c r="B165" s="143"/>
      <c r="C165" s="143"/>
      <c r="D165" s="143"/>
      <c r="E165" s="143"/>
      <c r="F165" s="143"/>
      <c r="G165" s="143"/>
      <c r="H165" s="143"/>
      <c r="I165" s="143"/>
      <c r="J165" s="143"/>
      <c r="K165" s="143"/>
      <c r="L165" s="143"/>
      <c r="M165" s="143"/>
      <c r="N165" s="143"/>
      <c r="O165" s="143"/>
      <c r="P165" s="143"/>
      <c r="Q165" s="143"/>
      <c r="R165" s="143"/>
      <c r="S165" s="143"/>
      <c r="T165" s="143"/>
      <c r="U165" s="143"/>
      <c r="V165" s="143"/>
    </row>
    <row r="166" spans="1:22">
      <c r="A166" s="143"/>
      <c r="B166" s="143"/>
      <c r="C166" s="143"/>
      <c r="D166" s="143"/>
      <c r="E166" s="143"/>
      <c r="F166" s="143"/>
      <c r="G166" s="143"/>
      <c r="H166" s="143"/>
      <c r="I166" s="143"/>
      <c r="J166" s="143"/>
      <c r="K166" s="143"/>
      <c r="L166" s="143"/>
      <c r="M166" s="143"/>
      <c r="N166" s="143"/>
      <c r="O166" s="143"/>
      <c r="P166" s="143"/>
      <c r="Q166" s="143"/>
      <c r="R166" s="143"/>
      <c r="S166" s="143"/>
      <c r="T166" s="143"/>
      <c r="U166" s="143"/>
      <c r="V166" s="143"/>
    </row>
    <row r="167" spans="1:22">
      <c r="A167" s="143"/>
      <c r="B167" s="143"/>
      <c r="C167" s="143"/>
      <c r="D167" s="143"/>
      <c r="E167" s="143"/>
      <c r="F167" s="143"/>
      <c r="G167" s="143"/>
      <c r="H167" s="143"/>
      <c r="I167" s="143"/>
      <c r="J167" s="143"/>
      <c r="K167" s="143"/>
      <c r="L167" s="143"/>
      <c r="M167" s="143"/>
      <c r="N167" s="143"/>
      <c r="O167" s="143"/>
      <c r="P167" s="143"/>
      <c r="Q167" s="143"/>
      <c r="R167" s="143"/>
      <c r="S167" s="143"/>
      <c r="T167" s="143"/>
      <c r="U167" s="143"/>
      <c r="V167" s="143"/>
    </row>
    <row r="168" spans="1:22">
      <c r="A168" s="143"/>
      <c r="B168" s="143"/>
      <c r="C168" s="143"/>
      <c r="D168" s="143"/>
      <c r="E168" s="143"/>
      <c r="F168" s="143"/>
      <c r="G168" s="143"/>
      <c r="H168" s="143"/>
      <c r="I168" s="143"/>
      <c r="J168" s="143"/>
      <c r="K168" s="143"/>
      <c r="L168" s="143"/>
      <c r="M168" s="143"/>
      <c r="N168" s="143"/>
      <c r="O168" s="143"/>
      <c r="P168" s="143"/>
      <c r="Q168" s="143"/>
      <c r="R168" s="143"/>
      <c r="S168" s="143"/>
      <c r="T168" s="143"/>
      <c r="U168" s="143"/>
      <c r="V168" s="143"/>
    </row>
    <row r="169" spans="1:22">
      <c r="A169" s="143"/>
      <c r="B169" s="143"/>
      <c r="C169" s="143"/>
      <c r="D169" s="143"/>
      <c r="E169" s="143"/>
      <c r="F169" s="143"/>
      <c r="G169" s="143"/>
      <c r="H169" s="143"/>
      <c r="I169" s="143"/>
      <c r="J169" s="143"/>
      <c r="K169" s="143"/>
      <c r="L169" s="143"/>
      <c r="M169" s="143"/>
      <c r="N169" s="143"/>
      <c r="O169" s="143"/>
      <c r="P169" s="143"/>
      <c r="Q169" s="143"/>
      <c r="R169" s="143"/>
      <c r="S169" s="143"/>
      <c r="T169" s="143"/>
      <c r="U169" s="143"/>
      <c r="V169" s="143"/>
    </row>
    <row r="170" spans="1:22">
      <c r="A170" s="143"/>
      <c r="B170" s="143"/>
      <c r="C170" s="143"/>
      <c r="D170" s="143"/>
      <c r="E170" s="143"/>
      <c r="F170" s="143"/>
      <c r="G170" s="143"/>
      <c r="H170" s="143"/>
      <c r="I170" s="143"/>
      <c r="J170" s="143"/>
      <c r="K170" s="143"/>
      <c r="L170" s="143"/>
      <c r="M170" s="143"/>
      <c r="N170" s="143"/>
      <c r="O170" s="143"/>
      <c r="P170" s="143"/>
      <c r="Q170" s="143"/>
      <c r="R170" s="143"/>
      <c r="S170" s="143"/>
      <c r="T170" s="143"/>
      <c r="U170" s="143"/>
      <c r="V170" s="143"/>
    </row>
    <row r="171" spans="1:22">
      <c r="A171" s="143"/>
      <c r="B171" s="143"/>
      <c r="C171" s="143"/>
      <c r="D171" s="143"/>
      <c r="E171" s="143"/>
      <c r="F171" s="143"/>
      <c r="G171" s="143"/>
      <c r="H171" s="143"/>
      <c r="I171" s="143"/>
      <c r="J171" s="143"/>
      <c r="K171" s="143"/>
      <c r="L171" s="143"/>
      <c r="M171" s="143"/>
      <c r="N171" s="143"/>
      <c r="O171" s="143"/>
      <c r="P171" s="143"/>
      <c r="Q171" s="143"/>
      <c r="R171" s="143"/>
      <c r="S171" s="143"/>
      <c r="T171" s="143"/>
      <c r="U171" s="143"/>
      <c r="V171" s="143"/>
    </row>
    <row r="172" spans="1:22">
      <c r="A172" s="143"/>
      <c r="B172" s="143"/>
      <c r="C172" s="143"/>
      <c r="D172" s="143"/>
      <c r="E172" s="143"/>
      <c r="F172" s="143"/>
      <c r="G172" s="143"/>
      <c r="H172" s="143"/>
      <c r="I172" s="143"/>
      <c r="J172" s="143"/>
      <c r="K172" s="143"/>
      <c r="L172" s="143"/>
      <c r="M172" s="143"/>
      <c r="N172" s="143"/>
      <c r="O172" s="143"/>
      <c r="P172" s="143"/>
      <c r="Q172" s="143"/>
      <c r="R172" s="143"/>
      <c r="S172" s="143"/>
      <c r="T172" s="143"/>
      <c r="U172" s="143"/>
      <c r="V172" s="143"/>
    </row>
    <row r="173" spans="1:22">
      <c r="A173" s="143"/>
      <c r="B173" s="143"/>
      <c r="C173" s="143"/>
      <c r="D173" s="143"/>
      <c r="E173" s="143"/>
      <c r="F173" s="143"/>
      <c r="G173" s="143"/>
      <c r="H173" s="143"/>
      <c r="I173" s="143"/>
      <c r="J173" s="143"/>
      <c r="K173" s="143"/>
      <c r="L173" s="143"/>
      <c r="M173" s="143"/>
      <c r="N173" s="143"/>
      <c r="O173" s="143"/>
      <c r="P173" s="143"/>
      <c r="Q173" s="143"/>
      <c r="R173" s="143"/>
      <c r="S173" s="143"/>
      <c r="T173" s="143"/>
      <c r="U173" s="143"/>
      <c r="V173" s="143"/>
    </row>
    <row r="174" spans="1:22">
      <c r="A174" s="143"/>
      <c r="B174" s="143"/>
      <c r="C174" s="143"/>
      <c r="D174" s="143"/>
      <c r="E174" s="143"/>
      <c r="F174" s="143"/>
      <c r="G174" s="143"/>
      <c r="H174" s="143"/>
      <c r="I174" s="143"/>
      <c r="J174" s="143"/>
      <c r="K174" s="143"/>
      <c r="L174" s="143"/>
      <c r="M174" s="143"/>
      <c r="N174" s="143"/>
      <c r="O174" s="143"/>
      <c r="P174" s="143"/>
      <c r="Q174" s="143"/>
      <c r="R174" s="143"/>
      <c r="S174" s="143"/>
      <c r="T174" s="143"/>
      <c r="U174" s="143"/>
      <c r="V174" s="143"/>
    </row>
    <row r="175" spans="1:22">
      <c r="A175" s="143"/>
      <c r="B175" s="143"/>
      <c r="C175" s="143"/>
      <c r="D175" s="143"/>
      <c r="E175" s="143"/>
      <c r="F175" s="143"/>
      <c r="G175" s="143"/>
      <c r="H175" s="143"/>
      <c r="I175" s="143"/>
      <c r="J175" s="143"/>
      <c r="K175" s="143"/>
      <c r="L175" s="143"/>
      <c r="M175" s="143"/>
      <c r="N175" s="143"/>
      <c r="O175" s="143"/>
      <c r="P175" s="143"/>
      <c r="Q175" s="143"/>
      <c r="R175" s="143"/>
      <c r="S175" s="143"/>
      <c r="T175" s="143"/>
      <c r="U175" s="143"/>
      <c r="V175" s="143"/>
    </row>
    <row r="176" spans="1:22">
      <c r="A176" s="143"/>
      <c r="B176" s="143"/>
      <c r="C176" s="143"/>
      <c r="D176" s="143"/>
      <c r="E176" s="143"/>
      <c r="F176" s="143"/>
      <c r="G176" s="143"/>
      <c r="H176" s="143"/>
      <c r="I176" s="143"/>
      <c r="J176" s="143"/>
      <c r="K176" s="143"/>
      <c r="L176" s="143"/>
      <c r="M176" s="143"/>
      <c r="N176" s="143"/>
      <c r="O176" s="143"/>
      <c r="P176" s="143"/>
      <c r="Q176" s="143"/>
      <c r="R176" s="143"/>
      <c r="S176" s="143"/>
      <c r="T176" s="143"/>
      <c r="U176" s="143"/>
      <c r="V176" s="143"/>
    </row>
    <row r="177" spans="1:22">
      <c r="A177" s="143"/>
      <c r="B177" s="143"/>
      <c r="C177" s="143"/>
      <c r="D177" s="143"/>
      <c r="E177" s="143"/>
      <c r="F177" s="143"/>
      <c r="G177" s="143"/>
      <c r="H177" s="143"/>
      <c r="I177" s="143"/>
      <c r="J177" s="143"/>
      <c r="K177" s="143"/>
      <c r="L177" s="143"/>
      <c r="M177" s="143"/>
      <c r="N177" s="143"/>
      <c r="O177" s="143"/>
      <c r="P177" s="143"/>
      <c r="Q177" s="143"/>
      <c r="R177" s="143"/>
      <c r="S177" s="143"/>
      <c r="T177" s="143"/>
      <c r="U177" s="143"/>
      <c r="V177" s="143"/>
    </row>
    <row r="178" spans="1:22">
      <c r="A178" s="143"/>
      <c r="B178" s="143"/>
      <c r="C178" s="143"/>
      <c r="D178" s="143"/>
      <c r="E178" s="143"/>
      <c r="F178" s="143"/>
      <c r="G178" s="143"/>
      <c r="H178" s="143"/>
      <c r="I178" s="143"/>
      <c r="J178" s="143"/>
      <c r="K178" s="143"/>
      <c r="L178" s="143"/>
      <c r="M178" s="143"/>
      <c r="N178" s="143"/>
      <c r="O178" s="143"/>
      <c r="P178" s="143"/>
      <c r="Q178" s="143"/>
      <c r="R178" s="143"/>
      <c r="S178" s="143"/>
      <c r="T178" s="143"/>
      <c r="U178" s="143"/>
      <c r="V178" s="143"/>
    </row>
    <row r="179" spans="1:22">
      <c r="A179" s="143"/>
      <c r="B179" s="143"/>
      <c r="C179" s="143"/>
      <c r="D179" s="143"/>
      <c r="E179" s="143"/>
      <c r="F179" s="143"/>
      <c r="G179" s="143"/>
      <c r="H179" s="143"/>
      <c r="I179" s="143"/>
      <c r="J179" s="143"/>
      <c r="K179" s="143"/>
      <c r="L179" s="143"/>
      <c r="M179" s="143"/>
      <c r="N179" s="143"/>
      <c r="O179" s="143"/>
      <c r="P179" s="143"/>
      <c r="Q179" s="143"/>
      <c r="R179" s="143"/>
      <c r="S179" s="143"/>
      <c r="T179" s="143"/>
      <c r="U179" s="143"/>
      <c r="V179" s="143"/>
    </row>
    <row r="180" spans="1:22">
      <c r="A180" s="143"/>
      <c r="B180" s="143"/>
      <c r="C180" s="143"/>
      <c r="D180" s="143"/>
      <c r="E180" s="143"/>
      <c r="F180" s="143"/>
      <c r="G180" s="143"/>
      <c r="H180" s="143"/>
      <c r="I180" s="143"/>
      <c r="J180" s="143"/>
      <c r="K180" s="143"/>
      <c r="L180" s="143"/>
      <c r="M180" s="143"/>
      <c r="N180" s="143"/>
      <c r="O180" s="143"/>
      <c r="P180" s="143"/>
      <c r="Q180" s="143"/>
      <c r="R180" s="143"/>
      <c r="S180" s="143"/>
      <c r="T180" s="143"/>
      <c r="U180" s="143"/>
      <c r="V180" s="143"/>
    </row>
    <row r="181" spans="1:22">
      <c r="A181" s="143"/>
      <c r="B181" s="143"/>
      <c r="C181" s="143"/>
      <c r="D181" s="143"/>
      <c r="E181" s="143"/>
      <c r="F181" s="143"/>
      <c r="G181" s="143"/>
      <c r="H181" s="143"/>
      <c r="I181" s="143"/>
      <c r="J181" s="143"/>
      <c r="K181" s="143"/>
      <c r="L181" s="143"/>
      <c r="M181" s="143"/>
      <c r="N181" s="143"/>
      <c r="O181" s="143"/>
      <c r="P181" s="143"/>
      <c r="Q181" s="143"/>
      <c r="R181" s="143"/>
      <c r="S181" s="143"/>
      <c r="T181" s="143"/>
      <c r="U181" s="143"/>
      <c r="V181" s="143"/>
    </row>
    <row r="182" spans="1:22">
      <c r="A182" s="143"/>
      <c r="B182" s="143"/>
      <c r="C182" s="143"/>
      <c r="D182" s="143"/>
      <c r="E182" s="143"/>
      <c r="F182" s="143"/>
      <c r="G182" s="143"/>
      <c r="H182" s="143"/>
      <c r="I182" s="143"/>
      <c r="J182" s="143"/>
      <c r="K182" s="143"/>
      <c r="L182" s="143"/>
      <c r="M182" s="143"/>
      <c r="N182" s="143"/>
      <c r="O182" s="143"/>
      <c r="P182" s="143"/>
      <c r="Q182" s="143"/>
      <c r="R182" s="143"/>
      <c r="S182" s="143"/>
      <c r="T182" s="143"/>
      <c r="U182" s="143"/>
      <c r="V182" s="143"/>
    </row>
    <row r="183" spans="1:22">
      <c r="A183" s="143"/>
      <c r="B183" s="143"/>
      <c r="C183" s="143"/>
      <c r="D183" s="143"/>
      <c r="E183" s="143"/>
      <c r="F183" s="143"/>
      <c r="G183" s="143"/>
      <c r="H183" s="143"/>
      <c r="I183" s="143"/>
      <c r="J183" s="143"/>
      <c r="K183" s="143"/>
      <c r="L183" s="143"/>
      <c r="M183" s="143"/>
      <c r="N183" s="143"/>
      <c r="O183" s="143"/>
      <c r="P183" s="143"/>
      <c r="Q183" s="143"/>
      <c r="R183" s="143"/>
      <c r="S183" s="143"/>
      <c r="T183" s="143"/>
      <c r="U183" s="143"/>
      <c r="V183" s="143"/>
    </row>
    <row r="184" spans="1:22">
      <c r="A184" s="143"/>
      <c r="B184" s="143"/>
      <c r="C184" s="143"/>
      <c r="D184" s="143"/>
      <c r="E184" s="143"/>
      <c r="F184" s="143"/>
      <c r="G184" s="143"/>
      <c r="H184" s="143"/>
      <c r="I184" s="143"/>
      <c r="J184" s="143"/>
      <c r="K184" s="143"/>
      <c r="L184" s="143"/>
      <c r="M184" s="143"/>
      <c r="N184" s="143"/>
      <c r="O184" s="143"/>
      <c r="P184" s="143"/>
      <c r="Q184" s="143"/>
      <c r="R184" s="143"/>
      <c r="S184" s="143"/>
      <c r="T184" s="143"/>
      <c r="U184" s="143"/>
      <c r="V184" s="143"/>
    </row>
    <row r="185" spans="1:22">
      <c r="A185" s="143"/>
      <c r="B185" s="143"/>
      <c r="C185" s="143"/>
      <c r="D185" s="143"/>
      <c r="E185" s="143"/>
      <c r="F185" s="143"/>
      <c r="G185" s="143"/>
      <c r="H185" s="143"/>
      <c r="I185" s="143"/>
      <c r="J185" s="143"/>
      <c r="K185" s="143"/>
      <c r="L185" s="143"/>
      <c r="M185" s="143"/>
      <c r="N185" s="143"/>
      <c r="O185" s="143"/>
      <c r="P185" s="143"/>
      <c r="Q185" s="143"/>
      <c r="R185" s="143"/>
      <c r="S185" s="143"/>
      <c r="T185" s="143"/>
      <c r="U185" s="143"/>
      <c r="V185" s="143"/>
    </row>
    <row r="186" spans="1:22">
      <c r="A186" s="143"/>
      <c r="B186" s="143"/>
      <c r="C186" s="143"/>
      <c r="D186" s="143"/>
      <c r="E186" s="143"/>
      <c r="F186" s="143"/>
      <c r="G186" s="143"/>
      <c r="H186" s="143"/>
      <c r="I186" s="143"/>
      <c r="J186" s="143"/>
      <c r="K186" s="143"/>
      <c r="L186" s="143"/>
      <c r="M186" s="143"/>
      <c r="N186" s="143"/>
      <c r="O186" s="143"/>
      <c r="P186" s="143"/>
      <c r="Q186" s="143"/>
      <c r="R186" s="143"/>
      <c r="S186" s="143"/>
      <c r="T186" s="143"/>
      <c r="U186" s="143"/>
      <c r="V186" s="143"/>
    </row>
    <row r="187" spans="1:22">
      <c r="A187" s="143"/>
      <c r="B187" s="143"/>
      <c r="C187" s="143"/>
      <c r="D187" s="143"/>
      <c r="E187" s="143"/>
      <c r="F187" s="143"/>
      <c r="G187" s="143"/>
      <c r="H187" s="143"/>
      <c r="I187" s="143"/>
      <c r="J187" s="143"/>
      <c r="K187" s="143"/>
      <c r="L187" s="143"/>
      <c r="M187" s="143"/>
      <c r="N187" s="143"/>
      <c r="O187" s="143"/>
      <c r="P187" s="143"/>
      <c r="Q187" s="143"/>
      <c r="R187" s="143"/>
      <c r="S187" s="143"/>
      <c r="T187" s="143"/>
      <c r="U187" s="143"/>
      <c r="V187" s="143"/>
    </row>
    <row r="188" spans="1:22">
      <c r="A188" s="143"/>
      <c r="B188" s="143"/>
      <c r="C188" s="143"/>
      <c r="D188" s="143"/>
      <c r="E188" s="143"/>
      <c r="F188" s="143"/>
      <c r="G188" s="143"/>
      <c r="H188" s="143"/>
      <c r="I188" s="143"/>
      <c r="J188" s="143"/>
      <c r="K188" s="143"/>
      <c r="L188" s="143"/>
      <c r="M188" s="143"/>
      <c r="N188" s="143"/>
      <c r="O188" s="143"/>
      <c r="P188" s="143"/>
      <c r="Q188" s="143"/>
      <c r="R188" s="143"/>
      <c r="S188" s="143"/>
      <c r="T188" s="143"/>
      <c r="U188" s="143"/>
      <c r="V188" s="143"/>
    </row>
    <row r="189" spans="1:22">
      <c r="A189" s="143"/>
      <c r="B189" s="143"/>
      <c r="C189" s="143"/>
      <c r="D189" s="143"/>
      <c r="E189" s="143"/>
      <c r="F189" s="143"/>
      <c r="G189" s="143"/>
      <c r="H189" s="143"/>
      <c r="I189" s="143"/>
      <c r="J189" s="143"/>
      <c r="K189" s="143"/>
      <c r="L189" s="143"/>
      <c r="M189" s="143"/>
      <c r="N189" s="143"/>
      <c r="O189" s="143"/>
      <c r="P189" s="143"/>
      <c r="Q189" s="143"/>
      <c r="R189" s="143"/>
      <c r="S189" s="143"/>
      <c r="T189" s="143"/>
      <c r="U189" s="143"/>
      <c r="V189" s="143"/>
    </row>
    <row r="190" spans="1:22">
      <c r="A190" s="143"/>
      <c r="B190" s="143"/>
      <c r="C190" s="143"/>
      <c r="D190" s="143"/>
      <c r="E190" s="143"/>
      <c r="F190" s="143"/>
      <c r="G190" s="143"/>
      <c r="H190" s="143"/>
      <c r="I190" s="143"/>
      <c r="J190" s="143"/>
      <c r="K190" s="143"/>
      <c r="L190" s="143"/>
      <c r="M190" s="143"/>
      <c r="N190" s="143"/>
      <c r="O190" s="143"/>
      <c r="P190" s="143"/>
      <c r="Q190" s="143"/>
      <c r="R190" s="143"/>
      <c r="S190" s="143"/>
      <c r="T190" s="143"/>
      <c r="U190" s="143"/>
      <c r="V190" s="143"/>
    </row>
    <row r="191" spans="1:22">
      <c r="A191" s="143"/>
      <c r="B191" s="143"/>
      <c r="C191" s="143"/>
      <c r="D191" s="143"/>
      <c r="E191" s="143"/>
      <c r="F191" s="143"/>
      <c r="G191" s="143"/>
      <c r="H191" s="143"/>
      <c r="I191" s="143"/>
      <c r="J191" s="143"/>
      <c r="K191" s="143"/>
      <c r="L191" s="143"/>
      <c r="M191" s="143"/>
      <c r="N191" s="143"/>
      <c r="O191" s="143"/>
      <c r="P191" s="143"/>
      <c r="Q191" s="143"/>
      <c r="R191" s="143"/>
      <c r="S191" s="143"/>
      <c r="T191" s="143"/>
      <c r="U191" s="143"/>
      <c r="V191" s="143"/>
    </row>
    <row r="192" spans="1:22">
      <c r="A192" s="143"/>
      <c r="B192" s="143"/>
      <c r="C192" s="143"/>
      <c r="D192" s="143"/>
      <c r="E192" s="143"/>
      <c r="F192" s="143"/>
      <c r="G192" s="143"/>
      <c r="H192" s="143"/>
      <c r="I192" s="143"/>
      <c r="J192" s="143"/>
      <c r="K192" s="143"/>
      <c r="L192" s="143"/>
      <c r="M192" s="143"/>
      <c r="N192" s="143"/>
      <c r="O192" s="143"/>
      <c r="P192" s="143"/>
      <c r="Q192" s="143"/>
      <c r="R192" s="143"/>
      <c r="S192" s="143"/>
      <c r="T192" s="143"/>
      <c r="U192" s="143"/>
      <c r="V192" s="143"/>
    </row>
    <row r="193" spans="1:22">
      <c r="A193" s="143"/>
      <c r="B193" s="143"/>
      <c r="C193" s="143"/>
      <c r="D193" s="143"/>
      <c r="E193" s="143"/>
      <c r="F193" s="143"/>
      <c r="G193" s="143"/>
      <c r="H193" s="143"/>
      <c r="I193" s="143"/>
      <c r="J193" s="143"/>
      <c r="K193" s="143"/>
      <c r="L193" s="143"/>
      <c r="M193" s="143"/>
      <c r="N193" s="143"/>
      <c r="O193" s="143"/>
      <c r="P193" s="143"/>
      <c r="Q193" s="143"/>
      <c r="R193" s="143"/>
      <c r="S193" s="143"/>
      <c r="T193" s="143"/>
      <c r="U193" s="143"/>
      <c r="V193" s="143"/>
    </row>
    <row r="194" spans="1:22">
      <c r="A194" s="143"/>
      <c r="B194" s="143"/>
      <c r="C194" s="143"/>
      <c r="D194" s="143"/>
      <c r="E194" s="143"/>
      <c r="F194" s="143"/>
      <c r="G194" s="143"/>
      <c r="H194" s="143"/>
      <c r="I194" s="143"/>
      <c r="J194" s="143"/>
      <c r="K194" s="143"/>
      <c r="L194" s="143"/>
      <c r="M194" s="143"/>
      <c r="N194" s="143"/>
      <c r="O194" s="143"/>
      <c r="P194" s="143"/>
      <c r="Q194" s="143"/>
      <c r="R194" s="143"/>
      <c r="S194" s="143"/>
      <c r="T194" s="143"/>
      <c r="U194" s="143"/>
      <c r="V194" s="143"/>
    </row>
    <row r="195" spans="1:22">
      <c r="A195" s="143"/>
      <c r="B195" s="143"/>
      <c r="C195" s="143"/>
      <c r="D195" s="143"/>
      <c r="E195" s="143"/>
      <c r="F195" s="143"/>
      <c r="G195" s="143"/>
      <c r="H195" s="143"/>
      <c r="I195" s="143"/>
      <c r="J195" s="143"/>
      <c r="K195" s="143"/>
      <c r="L195" s="143"/>
      <c r="M195" s="143"/>
      <c r="N195" s="143"/>
      <c r="O195" s="143"/>
      <c r="P195" s="143"/>
      <c r="Q195" s="143"/>
      <c r="R195" s="143"/>
      <c r="S195" s="143"/>
      <c r="T195" s="143"/>
      <c r="U195" s="143"/>
      <c r="V195" s="143"/>
    </row>
    <row r="196" spans="1:22">
      <c r="A196" s="143"/>
      <c r="B196" s="143"/>
      <c r="C196" s="143"/>
      <c r="D196" s="143"/>
      <c r="E196" s="143"/>
      <c r="F196" s="143"/>
      <c r="G196" s="143"/>
      <c r="H196" s="143"/>
      <c r="I196" s="143"/>
      <c r="J196" s="143"/>
      <c r="K196" s="143"/>
      <c r="L196" s="143"/>
      <c r="M196" s="143"/>
      <c r="N196" s="143"/>
      <c r="O196" s="143"/>
      <c r="P196" s="143"/>
      <c r="Q196" s="143"/>
      <c r="R196" s="143"/>
      <c r="S196" s="143"/>
      <c r="T196" s="143"/>
      <c r="U196" s="143"/>
      <c r="V196" s="143"/>
    </row>
    <row r="197" spans="1:22">
      <c r="A197" s="143"/>
      <c r="B197" s="143"/>
      <c r="C197" s="143"/>
      <c r="D197" s="143"/>
      <c r="E197" s="143"/>
      <c r="F197" s="143"/>
      <c r="G197" s="143"/>
      <c r="H197" s="143"/>
      <c r="I197" s="143"/>
      <c r="J197" s="143"/>
      <c r="K197" s="143"/>
      <c r="L197" s="143"/>
      <c r="M197" s="143"/>
      <c r="N197" s="143"/>
      <c r="O197" s="143"/>
      <c r="P197" s="143"/>
      <c r="Q197" s="143"/>
      <c r="R197" s="143"/>
      <c r="S197" s="143"/>
      <c r="T197" s="143"/>
      <c r="U197" s="143"/>
      <c r="V197" s="143"/>
    </row>
    <row r="198" spans="1:22">
      <c r="A198" s="143"/>
      <c r="B198" s="143"/>
      <c r="C198" s="143"/>
      <c r="D198" s="143"/>
      <c r="E198" s="143"/>
      <c r="F198" s="143"/>
      <c r="G198" s="143"/>
      <c r="H198" s="143"/>
      <c r="I198" s="143"/>
      <c r="J198" s="143"/>
      <c r="K198" s="143"/>
      <c r="L198" s="143"/>
      <c r="M198" s="143"/>
      <c r="N198" s="143"/>
      <c r="O198" s="143"/>
      <c r="P198" s="143"/>
      <c r="Q198" s="143"/>
      <c r="R198" s="143"/>
      <c r="S198" s="143"/>
      <c r="T198" s="143"/>
      <c r="U198" s="143"/>
      <c r="V198" s="143"/>
    </row>
    <row r="199" spans="1:22">
      <c r="A199" s="143"/>
      <c r="B199" s="143"/>
      <c r="C199" s="143"/>
      <c r="D199" s="143"/>
      <c r="E199" s="143"/>
      <c r="F199" s="143"/>
      <c r="G199" s="143"/>
      <c r="H199" s="143"/>
      <c r="I199" s="143"/>
      <c r="J199" s="143"/>
      <c r="K199" s="143"/>
      <c r="L199" s="143"/>
      <c r="M199" s="143"/>
      <c r="N199" s="143"/>
      <c r="O199" s="143"/>
      <c r="P199" s="143"/>
      <c r="Q199" s="143"/>
      <c r="R199" s="143"/>
      <c r="S199" s="143"/>
      <c r="T199" s="143"/>
      <c r="U199" s="143"/>
      <c r="V199" s="143"/>
    </row>
    <row r="200" spans="1:22">
      <c r="A200" s="143"/>
      <c r="B200" s="143"/>
      <c r="C200" s="143"/>
      <c r="D200" s="143"/>
      <c r="E200" s="143"/>
      <c r="F200" s="143"/>
      <c r="G200" s="143"/>
      <c r="H200" s="143"/>
      <c r="I200" s="143"/>
      <c r="J200" s="143"/>
      <c r="K200" s="143"/>
      <c r="L200" s="143"/>
      <c r="M200" s="143"/>
      <c r="N200" s="143"/>
      <c r="O200" s="143"/>
      <c r="P200" s="143"/>
      <c r="Q200" s="143"/>
      <c r="R200" s="143"/>
      <c r="S200" s="143"/>
      <c r="T200" s="143"/>
      <c r="U200" s="143"/>
      <c r="V200" s="143"/>
    </row>
    <row r="201" spans="1:22">
      <c r="A201" s="143"/>
      <c r="B201" s="143"/>
      <c r="C201" s="143"/>
      <c r="D201" s="143"/>
      <c r="E201" s="143"/>
      <c r="F201" s="143"/>
      <c r="G201" s="143"/>
      <c r="H201" s="143"/>
      <c r="I201" s="143"/>
      <c r="J201" s="143"/>
      <c r="K201" s="143"/>
      <c r="L201" s="143"/>
      <c r="M201" s="143"/>
      <c r="N201" s="143"/>
      <c r="O201" s="143"/>
      <c r="P201" s="143"/>
      <c r="Q201" s="143"/>
      <c r="R201" s="143"/>
      <c r="S201" s="143"/>
      <c r="T201" s="143"/>
      <c r="U201" s="143"/>
      <c r="V201" s="143"/>
    </row>
    <row r="202" spans="1:22">
      <c r="A202" s="143"/>
      <c r="B202" s="143"/>
      <c r="C202" s="143"/>
      <c r="D202" s="143"/>
      <c r="E202" s="143"/>
      <c r="F202" s="143"/>
      <c r="G202" s="143"/>
      <c r="H202" s="143"/>
      <c r="I202" s="143"/>
      <c r="J202" s="143"/>
      <c r="K202" s="143"/>
      <c r="L202" s="143"/>
      <c r="M202" s="143"/>
      <c r="N202" s="143"/>
      <c r="O202" s="143"/>
      <c r="P202" s="143"/>
      <c r="Q202" s="143"/>
      <c r="R202" s="143"/>
      <c r="S202" s="143"/>
      <c r="T202" s="143"/>
      <c r="U202" s="143"/>
      <c r="V202" s="143"/>
    </row>
    <row r="203" spans="1:22">
      <c r="A203" s="143"/>
      <c r="B203" s="143"/>
      <c r="C203" s="143"/>
      <c r="D203" s="143"/>
      <c r="E203" s="143"/>
      <c r="F203" s="143"/>
      <c r="G203" s="143"/>
      <c r="H203" s="143"/>
      <c r="I203" s="143"/>
      <c r="J203" s="143"/>
      <c r="K203" s="143"/>
      <c r="L203" s="143"/>
      <c r="M203" s="143"/>
      <c r="N203" s="143"/>
      <c r="O203" s="143"/>
      <c r="P203" s="143"/>
      <c r="Q203" s="143"/>
      <c r="R203" s="143"/>
      <c r="S203" s="143"/>
      <c r="T203" s="143"/>
      <c r="U203" s="143"/>
      <c r="V203" s="143"/>
    </row>
    <row r="204" spans="1:22">
      <c r="A204" s="143"/>
      <c r="B204" s="143"/>
      <c r="C204" s="143"/>
      <c r="D204" s="143"/>
      <c r="E204" s="143"/>
      <c r="F204" s="143"/>
      <c r="G204" s="143"/>
      <c r="H204" s="143"/>
      <c r="I204" s="143"/>
      <c r="J204" s="143"/>
      <c r="K204" s="143"/>
      <c r="L204" s="143"/>
      <c r="M204" s="143"/>
      <c r="N204" s="143"/>
      <c r="O204" s="143"/>
      <c r="P204" s="143"/>
      <c r="Q204" s="143"/>
      <c r="R204" s="143"/>
      <c r="S204" s="143"/>
      <c r="T204" s="143"/>
      <c r="U204" s="143"/>
      <c r="V204" s="143"/>
    </row>
    <row r="205" spans="1:22">
      <c r="A205" s="143"/>
      <c r="B205" s="143"/>
      <c r="C205" s="143"/>
      <c r="D205" s="143"/>
      <c r="E205" s="143"/>
      <c r="F205" s="143"/>
      <c r="G205" s="143"/>
      <c r="H205" s="143"/>
      <c r="I205" s="143"/>
      <c r="J205" s="143"/>
      <c r="K205" s="143"/>
      <c r="L205" s="143"/>
      <c r="M205" s="143"/>
      <c r="N205" s="143"/>
      <c r="O205" s="143"/>
      <c r="P205" s="143"/>
      <c r="Q205" s="143"/>
      <c r="R205" s="143"/>
      <c r="S205" s="143"/>
      <c r="T205" s="143"/>
      <c r="U205" s="143"/>
      <c r="V205" s="143"/>
    </row>
    <row r="206" spans="1:22">
      <c r="A206" s="143"/>
      <c r="B206" s="143"/>
      <c r="C206" s="143"/>
      <c r="D206" s="143"/>
      <c r="E206" s="143"/>
      <c r="F206" s="143"/>
      <c r="G206" s="143"/>
      <c r="H206" s="143"/>
      <c r="I206" s="143"/>
      <c r="J206" s="143"/>
      <c r="K206" s="143"/>
      <c r="L206" s="143"/>
      <c r="M206" s="143"/>
      <c r="N206" s="143"/>
      <c r="O206" s="143"/>
      <c r="P206" s="143"/>
      <c r="Q206" s="143"/>
      <c r="R206" s="143"/>
      <c r="S206" s="143"/>
      <c r="T206" s="143"/>
      <c r="U206" s="143"/>
      <c r="V206" s="143"/>
    </row>
    <row r="207" spans="1:22">
      <c r="A207" s="143"/>
      <c r="B207" s="143"/>
      <c r="C207" s="143"/>
      <c r="D207" s="143"/>
      <c r="E207" s="143"/>
      <c r="F207" s="143"/>
      <c r="G207" s="143"/>
      <c r="H207" s="143"/>
      <c r="I207" s="143"/>
      <c r="J207" s="143"/>
      <c r="K207" s="143"/>
      <c r="L207" s="143"/>
      <c r="M207" s="143"/>
      <c r="N207" s="143"/>
      <c r="O207" s="143"/>
      <c r="P207" s="143"/>
      <c r="Q207" s="143"/>
      <c r="R207" s="143"/>
      <c r="S207" s="143"/>
      <c r="T207" s="143"/>
      <c r="U207" s="143"/>
      <c r="V207" s="143"/>
    </row>
    <row r="208" spans="1:22">
      <c r="A208" s="143"/>
      <c r="B208" s="143"/>
      <c r="C208" s="143"/>
      <c r="D208" s="143"/>
      <c r="E208" s="143"/>
      <c r="F208" s="143"/>
      <c r="G208" s="143"/>
      <c r="H208" s="143"/>
      <c r="I208" s="143"/>
      <c r="J208" s="143"/>
      <c r="K208" s="143"/>
      <c r="L208" s="143"/>
      <c r="M208" s="143"/>
      <c r="N208" s="143"/>
      <c r="O208" s="143"/>
      <c r="P208" s="143"/>
      <c r="Q208" s="143"/>
      <c r="R208" s="143"/>
      <c r="S208" s="143"/>
      <c r="T208" s="143"/>
      <c r="U208" s="143"/>
      <c r="V208" s="143"/>
    </row>
    <row r="209" spans="1:22">
      <c r="A209" s="143"/>
      <c r="B209" s="143"/>
      <c r="C209" s="143"/>
      <c r="D209" s="143"/>
      <c r="E209" s="143"/>
      <c r="F209" s="143"/>
      <c r="G209" s="143"/>
      <c r="H209" s="143"/>
      <c r="I209" s="143"/>
      <c r="J209" s="143"/>
      <c r="K209" s="143"/>
      <c r="L209" s="143"/>
      <c r="M209" s="143"/>
      <c r="N209" s="143"/>
      <c r="O209" s="143"/>
      <c r="P209" s="143"/>
      <c r="Q209" s="143"/>
      <c r="R209" s="143"/>
      <c r="S209" s="143"/>
      <c r="T209" s="143"/>
      <c r="U209" s="143"/>
      <c r="V209" s="143"/>
    </row>
    <row r="210" spans="1:22">
      <c r="A210" s="143"/>
      <c r="B210" s="143"/>
      <c r="C210" s="143"/>
      <c r="D210" s="143"/>
      <c r="E210" s="143"/>
      <c r="F210" s="143"/>
      <c r="G210" s="143"/>
      <c r="H210" s="143"/>
      <c r="I210" s="143"/>
      <c r="J210" s="143"/>
      <c r="K210" s="143"/>
      <c r="L210" s="143"/>
      <c r="M210" s="143"/>
      <c r="N210" s="143"/>
      <c r="O210" s="143"/>
      <c r="P210" s="143"/>
      <c r="Q210" s="143"/>
      <c r="R210" s="143"/>
      <c r="S210" s="143"/>
      <c r="T210" s="143"/>
      <c r="U210" s="143"/>
      <c r="V210" s="143"/>
    </row>
    <row r="211" spans="1:22">
      <c r="A211" s="143"/>
      <c r="B211" s="143"/>
      <c r="C211" s="143"/>
      <c r="D211" s="143"/>
      <c r="E211" s="143"/>
      <c r="F211" s="143"/>
      <c r="G211" s="143"/>
      <c r="H211" s="143"/>
      <c r="I211" s="143"/>
      <c r="J211" s="143"/>
      <c r="K211" s="143"/>
      <c r="L211" s="143"/>
      <c r="M211" s="143"/>
      <c r="N211" s="143"/>
      <c r="O211" s="143"/>
      <c r="P211" s="143"/>
      <c r="Q211" s="143"/>
      <c r="R211" s="143"/>
      <c r="S211" s="143"/>
      <c r="T211" s="143"/>
      <c r="U211" s="143"/>
      <c r="V211" s="143"/>
    </row>
    <row r="212" spans="1:22">
      <c r="A212" s="143"/>
      <c r="B212" s="143"/>
      <c r="C212" s="143"/>
      <c r="D212" s="143"/>
      <c r="E212" s="143"/>
      <c r="F212" s="143"/>
      <c r="G212" s="143"/>
      <c r="H212" s="143"/>
      <c r="I212" s="143"/>
      <c r="J212" s="143"/>
      <c r="K212" s="143"/>
      <c r="L212" s="143"/>
      <c r="M212" s="143"/>
      <c r="N212" s="143"/>
      <c r="O212" s="143"/>
      <c r="P212" s="143"/>
      <c r="Q212" s="143"/>
      <c r="R212" s="143"/>
      <c r="S212" s="143"/>
      <c r="T212" s="143"/>
      <c r="U212" s="143"/>
      <c r="V212" s="143"/>
    </row>
    <row r="213" spans="1:22">
      <c r="A213" s="143"/>
      <c r="B213" s="143"/>
      <c r="C213" s="143"/>
      <c r="D213" s="143"/>
      <c r="E213" s="143"/>
      <c r="F213" s="143"/>
      <c r="G213" s="143"/>
      <c r="H213" s="143"/>
      <c r="I213" s="143"/>
      <c r="J213" s="143"/>
      <c r="K213" s="143"/>
      <c r="L213" s="143"/>
      <c r="M213" s="143"/>
      <c r="N213" s="143"/>
      <c r="O213" s="143"/>
      <c r="P213" s="143"/>
      <c r="Q213" s="143"/>
      <c r="R213" s="143"/>
      <c r="S213" s="143"/>
      <c r="T213" s="143"/>
      <c r="U213" s="143"/>
      <c r="V213" s="143"/>
    </row>
    <row r="214" spans="1:22">
      <c r="A214" s="143"/>
      <c r="B214" s="143"/>
      <c r="C214" s="143"/>
      <c r="D214" s="143"/>
      <c r="E214" s="143"/>
      <c r="F214" s="143"/>
      <c r="G214" s="143"/>
      <c r="H214" s="143"/>
      <c r="I214" s="143"/>
      <c r="J214" s="143"/>
      <c r="K214" s="143"/>
      <c r="L214" s="143"/>
      <c r="M214" s="143"/>
      <c r="N214" s="143"/>
      <c r="O214" s="143"/>
      <c r="P214" s="143"/>
      <c r="Q214" s="143"/>
      <c r="R214" s="143"/>
      <c r="S214" s="143"/>
      <c r="T214" s="143"/>
      <c r="U214" s="143"/>
      <c r="V214" s="143"/>
    </row>
    <row r="215" spans="1:22">
      <c r="A215" s="143"/>
      <c r="B215" s="143"/>
      <c r="C215" s="143"/>
      <c r="D215" s="143"/>
      <c r="E215" s="143"/>
      <c r="F215" s="143"/>
      <c r="G215" s="143"/>
      <c r="H215" s="143"/>
      <c r="I215" s="143"/>
      <c r="J215" s="143"/>
      <c r="K215" s="143"/>
      <c r="L215" s="143"/>
      <c r="M215" s="143"/>
      <c r="N215" s="143"/>
      <c r="O215" s="143"/>
      <c r="P215" s="143"/>
      <c r="Q215" s="143"/>
      <c r="R215" s="143"/>
      <c r="S215" s="143"/>
      <c r="T215" s="143"/>
      <c r="U215" s="143"/>
      <c r="V215" s="143"/>
    </row>
    <row r="216" spans="1:22">
      <c r="A216" s="143"/>
      <c r="B216" s="143"/>
      <c r="C216" s="143"/>
      <c r="D216" s="143"/>
      <c r="E216" s="143"/>
      <c r="F216" s="143"/>
      <c r="G216" s="143"/>
      <c r="H216" s="143"/>
      <c r="I216" s="143"/>
      <c r="J216" s="143"/>
      <c r="K216" s="143"/>
      <c r="L216" s="143"/>
      <c r="M216" s="143"/>
      <c r="N216" s="143"/>
      <c r="O216" s="143"/>
      <c r="P216" s="143"/>
      <c r="Q216" s="143"/>
      <c r="R216" s="143"/>
      <c r="S216" s="143"/>
      <c r="T216" s="143"/>
      <c r="U216" s="143"/>
      <c r="V216" s="143"/>
    </row>
    <row r="217" spans="1:22">
      <c r="A217" s="143"/>
      <c r="B217" s="143"/>
      <c r="C217" s="143"/>
      <c r="D217" s="143"/>
      <c r="E217" s="143"/>
      <c r="F217" s="143"/>
      <c r="G217" s="143"/>
      <c r="H217" s="143"/>
      <c r="I217" s="143"/>
      <c r="J217" s="143"/>
      <c r="K217" s="143"/>
      <c r="L217" s="143"/>
      <c r="M217" s="143"/>
      <c r="N217" s="143"/>
      <c r="O217" s="143"/>
      <c r="P217" s="143"/>
      <c r="Q217" s="143"/>
      <c r="R217" s="143"/>
      <c r="S217" s="143"/>
      <c r="T217" s="143"/>
      <c r="U217" s="143"/>
      <c r="V217" s="143"/>
    </row>
    <row r="218" spans="1:22">
      <c r="A218" s="143"/>
      <c r="B218" s="143"/>
      <c r="C218" s="143"/>
      <c r="D218" s="143"/>
      <c r="E218" s="143"/>
      <c r="F218" s="143"/>
      <c r="G218" s="143"/>
      <c r="H218" s="143"/>
      <c r="I218" s="143"/>
      <c r="J218" s="143"/>
      <c r="K218" s="143"/>
      <c r="L218" s="143"/>
      <c r="M218" s="143"/>
      <c r="N218" s="143"/>
      <c r="O218" s="143"/>
      <c r="P218" s="143"/>
      <c r="Q218" s="143"/>
      <c r="R218" s="143"/>
      <c r="S218" s="143"/>
      <c r="T218" s="143"/>
      <c r="U218" s="143"/>
      <c r="V218" s="143"/>
    </row>
    <row r="219" spans="1:22">
      <c r="A219" s="143"/>
      <c r="B219" s="143"/>
      <c r="C219" s="143"/>
      <c r="D219" s="143"/>
      <c r="E219" s="143"/>
      <c r="F219" s="143"/>
      <c r="G219" s="143"/>
      <c r="H219" s="143"/>
      <c r="I219" s="143"/>
      <c r="J219" s="143"/>
      <c r="K219" s="143"/>
      <c r="L219" s="143"/>
      <c r="M219" s="143"/>
      <c r="N219" s="143"/>
      <c r="O219" s="143"/>
      <c r="P219" s="143"/>
      <c r="Q219" s="143"/>
      <c r="R219" s="143"/>
      <c r="S219" s="143"/>
      <c r="T219" s="143"/>
      <c r="U219" s="143"/>
      <c r="V219" s="143"/>
    </row>
    <row r="220" spans="1:22">
      <c r="A220" s="143"/>
      <c r="B220" s="143"/>
      <c r="C220" s="143"/>
      <c r="D220" s="143"/>
      <c r="E220" s="143"/>
      <c r="F220" s="143"/>
      <c r="G220" s="143"/>
      <c r="H220" s="143"/>
      <c r="I220" s="143"/>
      <c r="J220" s="143"/>
      <c r="K220" s="143"/>
      <c r="L220" s="143"/>
      <c r="M220" s="143"/>
      <c r="N220" s="143"/>
      <c r="O220" s="143"/>
      <c r="P220" s="143"/>
      <c r="Q220" s="143"/>
      <c r="R220" s="143"/>
      <c r="S220" s="143"/>
      <c r="T220" s="143"/>
      <c r="U220" s="143"/>
      <c r="V220" s="143"/>
    </row>
    <row r="221" spans="1:22">
      <c r="A221" s="143"/>
      <c r="B221" s="143"/>
      <c r="C221" s="143"/>
      <c r="D221" s="143"/>
      <c r="E221" s="143"/>
      <c r="F221" s="143"/>
      <c r="G221" s="143"/>
      <c r="H221" s="143"/>
      <c r="I221" s="143"/>
      <c r="J221" s="143"/>
      <c r="K221" s="143"/>
      <c r="L221" s="143"/>
      <c r="M221" s="143"/>
      <c r="N221" s="143"/>
      <c r="O221" s="143"/>
      <c r="P221" s="143"/>
      <c r="Q221" s="143"/>
      <c r="R221" s="143"/>
      <c r="S221" s="143"/>
      <c r="T221" s="143"/>
      <c r="U221" s="143"/>
      <c r="V221" s="143"/>
    </row>
    <row r="222" spans="1:22">
      <c r="A222" s="143"/>
      <c r="B222" s="143"/>
      <c r="C222" s="143"/>
      <c r="D222" s="143"/>
      <c r="E222" s="143"/>
      <c r="F222" s="143"/>
      <c r="G222" s="143"/>
      <c r="H222" s="143"/>
      <c r="I222" s="143"/>
      <c r="J222" s="143"/>
      <c r="K222" s="143"/>
      <c r="L222" s="143"/>
      <c r="M222" s="143"/>
      <c r="N222" s="143"/>
      <c r="O222" s="143"/>
      <c r="P222" s="143"/>
      <c r="Q222" s="143"/>
      <c r="R222" s="143"/>
      <c r="S222" s="143"/>
      <c r="T222" s="143"/>
      <c r="U222" s="143"/>
      <c r="V222" s="143"/>
    </row>
    <row r="223" spans="1:22">
      <c r="A223" s="143"/>
      <c r="B223" s="143"/>
      <c r="C223" s="143"/>
      <c r="D223" s="143"/>
      <c r="E223" s="143"/>
      <c r="F223" s="143"/>
      <c r="G223" s="143"/>
      <c r="H223" s="143"/>
      <c r="I223" s="143"/>
      <c r="J223" s="143"/>
      <c r="K223" s="143"/>
      <c r="L223" s="143"/>
      <c r="M223" s="143"/>
      <c r="N223" s="143"/>
      <c r="O223" s="143"/>
      <c r="P223" s="143"/>
      <c r="Q223" s="143"/>
      <c r="R223" s="143"/>
      <c r="S223" s="143"/>
      <c r="T223" s="143"/>
      <c r="U223" s="143"/>
      <c r="V223" s="143"/>
    </row>
    <row r="224" spans="1:22">
      <c r="A224" s="143"/>
      <c r="B224" s="143"/>
      <c r="C224" s="143"/>
      <c r="D224" s="143"/>
      <c r="E224" s="143"/>
      <c r="F224" s="143"/>
      <c r="G224" s="143"/>
      <c r="H224" s="143"/>
      <c r="I224" s="143"/>
      <c r="J224" s="143"/>
      <c r="K224" s="143"/>
      <c r="L224" s="143"/>
      <c r="M224" s="143"/>
      <c r="N224" s="143"/>
      <c r="O224" s="143"/>
      <c r="P224" s="143"/>
      <c r="Q224" s="143"/>
      <c r="R224" s="143"/>
      <c r="S224" s="143"/>
      <c r="T224" s="143"/>
      <c r="U224" s="143"/>
      <c r="V224" s="143"/>
    </row>
    <row r="225" spans="1:22">
      <c r="A225" s="143"/>
      <c r="B225" s="143"/>
      <c r="C225" s="143"/>
      <c r="D225" s="143"/>
      <c r="E225" s="143"/>
      <c r="F225" s="143"/>
      <c r="G225" s="143"/>
      <c r="H225" s="143"/>
      <c r="I225" s="143"/>
      <c r="J225" s="143"/>
      <c r="K225" s="143"/>
      <c r="L225" s="143"/>
      <c r="M225" s="143"/>
      <c r="N225" s="143"/>
      <c r="O225" s="143"/>
      <c r="P225" s="143"/>
      <c r="Q225" s="143"/>
      <c r="R225" s="143"/>
      <c r="S225" s="143"/>
      <c r="T225" s="143"/>
      <c r="U225" s="143"/>
      <c r="V225" s="143"/>
    </row>
    <row r="226" spans="1:22">
      <c r="A226" s="143"/>
      <c r="B226" s="143"/>
      <c r="C226" s="143"/>
      <c r="D226" s="143"/>
      <c r="E226" s="143"/>
      <c r="F226" s="143"/>
      <c r="G226" s="143"/>
      <c r="H226" s="143"/>
      <c r="I226" s="143"/>
      <c r="J226" s="143"/>
      <c r="K226" s="143"/>
      <c r="L226" s="143"/>
      <c r="M226" s="143"/>
      <c r="N226" s="143"/>
      <c r="O226" s="143"/>
      <c r="P226" s="143"/>
      <c r="Q226" s="143"/>
      <c r="R226" s="143"/>
      <c r="S226" s="143"/>
      <c r="T226" s="143"/>
      <c r="U226" s="143"/>
      <c r="V226" s="143"/>
    </row>
    <row r="227" spans="1:22">
      <c r="A227" s="143"/>
      <c r="B227" s="143"/>
      <c r="C227" s="143"/>
      <c r="D227" s="143"/>
      <c r="E227" s="143"/>
      <c r="F227" s="143"/>
      <c r="G227" s="143"/>
      <c r="H227" s="143"/>
      <c r="I227" s="143"/>
      <c r="J227" s="143"/>
      <c r="K227" s="143"/>
      <c r="L227" s="143"/>
      <c r="M227" s="143"/>
      <c r="N227" s="143"/>
      <c r="O227" s="143"/>
      <c r="P227" s="143"/>
      <c r="Q227" s="143"/>
      <c r="R227" s="143"/>
      <c r="S227" s="143"/>
      <c r="T227" s="143"/>
      <c r="U227" s="143"/>
      <c r="V227" s="143"/>
    </row>
    <row r="228" spans="1:22">
      <c r="A228" s="143"/>
      <c r="B228" s="143"/>
      <c r="C228" s="143"/>
      <c r="D228" s="143"/>
      <c r="E228" s="143"/>
      <c r="F228" s="143"/>
      <c r="G228" s="143"/>
      <c r="H228" s="143"/>
      <c r="I228" s="143"/>
      <c r="J228" s="143"/>
      <c r="K228" s="143"/>
      <c r="L228" s="143"/>
      <c r="M228" s="143"/>
      <c r="N228" s="143"/>
      <c r="O228" s="143"/>
      <c r="P228" s="143"/>
      <c r="Q228" s="143"/>
      <c r="R228" s="143"/>
      <c r="S228" s="143"/>
      <c r="T228" s="143"/>
      <c r="U228" s="143"/>
      <c r="V228" s="143"/>
    </row>
    <row r="229" spans="1:22">
      <c r="A229" s="143"/>
      <c r="B229" s="143"/>
      <c r="C229" s="143"/>
      <c r="D229" s="143"/>
      <c r="E229" s="143"/>
      <c r="F229" s="143"/>
      <c r="G229" s="143"/>
      <c r="H229" s="143"/>
      <c r="I229" s="143"/>
      <c r="J229" s="143"/>
      <c r="K229" s="143"/>
      <c r="L229" s="143"/>
      <c r="M229" s="143"/>
      <c r="N229" s="143"/>
      <c r="O229" s="143"/>
      <c r="P229" s="143"/>
      <c r="Q229" s="143"/>
      <c r="R229" s="143"/>
      <c r="S229" s="143"/>
      <c r="T229" s="143"/>
      <c r="U229" s="143"/>
      <c r="V229" s="143"/>
    </row>
    <row r="230" spans="1:22">
      <c r="A230" s="143"/>
      <c r="B230" s="143"/>
      <c r="C230" s="143"/>
      <c r="D230" s="143"/>
      <c r="E230" s="143"/>
      <c r="F230" s="143"/>
      <c r="G230" s="143"/>
      <c r="H230" s="143"/>
      <c r="I230" s="143"/>
      <c r="J230" s="143"/>
      <c r="K230" s="143"/>
      <c r="L230" s="143"/>
      <c r="M230" s="143"/>
      <c r="N230" s="143"/>
      <c r="O230" s="143"/>
      <c r="P230" s="143"/>
      <c r="Q230" s="143"/>
      <c r="R230" s="143"/>
      <c r="S230" s="143"/>
      <c r="T230" s="143"/>
      <c r="U230" s="143"/>
      <c r="V230" s="143"/>
    </row>
    <row r="231" spans="1:22">
      <c r="A231" s="143"/>
      <c r="B231" s="143"/>
      <c r="C231" s="143"/>
      <c r="D231" s="143"/>
      <c r="E231" s="143"/>
      <c r="F231" s="143"/>
      <c r="G231" s="143"/>
      <c r="H231" s="143"/>
      <c r="I231" s="143"/>
      <c r="J231" s="143"/>
      <c r="K231" s="143"/>
      <c r="L231" s="143"/>
      <c r="M231" s="143"/>
      <c r="N231" s="143"/>
      <c r="O231" s="143"/>
      <c r="P231" s="143"/>
      <c r="Q231" s="143"/>
      <c r="R231" s="143"/>
      <c r="S231" s="143"/>
      <c r="T231" s="143"/>
      <c r="U231" s="143"/>
      <c r="V231" s="143"/>
    </row>
    <row r="232" spans="1:22">
      <c r="A232" s="143"/>
      <c r="B232" s="143"/>
      <c r="C232" s="143"/>
      <c r="D232" s="143"/>
      <c r="E232" s="143"/>
      <c r="F232" s="143"/>
      <c r="G232" s="143"/>
      <c r="H232" s="143"/>
      <c r="I232" s="143"/>
      <c r="J232" s="143"/>
      <c r="K232" s="143"/>
      <c r="L232" s="143"/>
      <c r="M232" s="143"/>
      <c r="N232" s="143"/>
      <c r="O232" s="143"/>
      <c r="P232" s="143"/>
      <c r="Q232" s="143"/>
      <c r="R232" s="143"/>
      <c r="S232" s="143"/>
      <c r="T232" s="143"/>
      <c r="U232" s="143"/>
      <c r="V232" s="143"/>
    </row>
    <row r="233" spans="1:22">
      <c r="A233" s="143"/>
      <c r="B233" s="143"/>
      <c r="C233" s="143"/>
      <c r="D233" s="143"/>
      <c r="E233" s="143"/>
      <c r="F233" s="143"/>
      <c r="G233" s="143"/>
      <c r="H233" s="143"/>
      <c r="I233" s="143"/>
      <c r="J233" s="143"/>
      <c r="K233" s="143"/>
      <c r="L233" s="143"/>
      <c r="M233" s="143"/>
      <c r="N233" s="143"/>
      <c r="O233" s="143"/>
      <c r="P233" s="143"/>
      <c r="Q233" s="143"/>
      <c r="R233" s="143"/>
      <c r="S233" s="143"/>
      <c r="T233" s="143"/>
      <c r="U233" s="143"/>
      <c r="V233" s="143"/>
    </row>
    <row r="234" spans="1:22">
      <c r="A234" s="143"/>
      <c r="B234" s="143"/>
      <c r="C234" s="143"/>
      <c r="D234" s="143"/>
      <c r="E234" s="143"/>
      <c r="F234" s="143"/>
      <c r="G234" s="143"/>
      <c r="H234" s="143"/>
      <c r="I234" s="143"/>
      <c r="J234" s="143"/>
      <c r="K234" s="143"/>
      <c r="L234" s="143"/>
      <c r="M234" s="143"/>
      <c r="N234" s="143"/>
      <c r="O234" s="143"/>
      <c r="P234" s="143"/>
      <c r="Q234" s="143"/>
      <c r="R234" s="143"/>
      <c r="S234" s="143"/>
      <c r="T234" s="143"/>
      <c r="U234" s="143"/>
      <c r="V234" s="143"/>
    </row>
    <row r="235" spans="1:22">
      <c r="A235" s="143"/>
      <c r="B235" s="143"/>
      <c r="C235" s="143"/>
      <c r="D235" s="143"/>
      <c r="E235" s="143"/>
      <c r="F235" s="143"/>
      <c r="G235" s="143"/>
      <c r="H235" s="143"/>
      <c r="I235" s="143"/>
      <c r="J235" s="143"/>
      <c r="K235" s="143"/>
      <c r="L235" s="143"/>
      <c r="M235" s="143"/>
      <c r="N235" s="143"/>
      <c r="O235" s="143"/>
      <c r="P235" s="143"/>
      <c r="Q235" s="143"/>
      <c r="R235" s="143"/>
      <c r="S235" s="143"/>
      <c r="T235" s="143"/>
      <c r="U235" s="143"/>
      <c r="V235" s="143"/>
    </row>
    <row r="236" spans="1:22">
      <c r="A236" s="143"/>
      <c r="B236" s="143"/>
      <c r="C236" s="143"/>
      <c r="D236" s="143"/>
      <c r="E236" s="143"/>
      <c r="F236" s="143"/>
      <c r="G236" s="143"/>
      <c r="H236" s="143"/>
      <c r="I236" s="143"/>
      <c r="J236" s="143"/>
      <c r="K236" s="143"/>
      <c r="L236" s="143"/>
      <c r="M236" s="143"/>
      <c r="N236" s="143"/>
      <c r="O236" s="143"/>
      <c r="P236" s="143"/>
      <c r="Q236" s="143"/>
      <c r="R236" s="143"/>
      <c r="S236" s="143"/>
      <c r="T236" s="143"/>
      <c r="U236" s="143"/>
      <c r="V236" s="143"/>
    </row>
    <row r="237" spans="1:22">
      <c r="A237" s="143"/>
      <c r="B237" s="143"/>
      <c r="C237" s="143"/>
      <c r="D237" s="143"/>
      <c r="E237" s="143"/>
      <c r="F237" s="143"/>
      <c r="G237" s="143"/>
      <c r="H237" s="143"/>
      <c r="I237" s="143"/>
      <c r="J237" s="143"/>
      <c r="K237" s="143"/>
      <c r="L237" s="143"/>
      <c r="M237" s="143"/>
      <c r="N237" s="143"/>
      <c r="O237" s="143"/>
      <c r="P237" s="143"/>
      <c r="Q237" s="143"/>
      <c r="R237" s="143"/>
      <c r="S237" s="143"/>
      <c r="T237" s="143"/>
      <c r="U237" s="143"/>
      <c r="V237" s="143"/>
    </row>
    <row r="238" spans="1:22">
      <c r="A238" s="143"/>
      <c r="B238" s="143"/>
      <c r="C238" s="143"/>
      <c r="D238" s="143"/>
      <c r="E238" s="143"/>
      <c r="F238" s="143"/>
      <c r="G238" s="143"/>
      <c r="H238" s="143"/>
      <c r="I238" s="143"/>
      <c r="J238" s="143"/>
      <c r="K238" s="143"/>
      <c r="L238" s="143"/>
      <c r="M238" s="143"/>
      <c r="N238" s="143"/>
      <c r="O238" s="143"/>
      <c r="P238" s="143"/>
      <c r="Q238" s="143"/>
      <c r="R238" s="143"/>
      <c r="S238" s="143"/>
      <c r="T238" s="143"/>
      <c r="U238" s="143"/>
      <c r="V238" s="143"/>
    </row>
    <row r="239" spans="1:22">
      <c r="A239" s="143"/>
      <c r="B239" s="143"/>
      <c r="C239" s="143"/>
      <c r="D239" s="143"/>
      <c r="E239" s="143"/>
      <c r="F239" s="143"/>
      <c r="G239" s="143"/>
      <c r="H239" s="143"/>
      <c r="I239" s="143"/>
      <c r="J239" s="143"/>
      <c r="K239" s="143"/>
      <c r="L239" s="143"/>
      <c r="M239" s="143"/>
      <c r="N239" s="143"/>
      <c r="O239" s="143"/>
      <c r="P239" s="143"/>
      <c r="Q239" s="143"/>
      <c r="R239" s="143"/>
      <c r="S239" s="143"/>
      <c r="T239" s="143"/>
      <c r="U239" s="143"/>
      <c r="V239" s="143"/>
    </row>
    <row r="240" spans="1:22">
      <c r="A240" s="143"/>
      <c r="B240" s="143"/>
      <c r="C240" s="143"/>
      <c r="D240" s="143"/>
      <c r="E240" s="143"/>
      <c r="F240" s="143"/>
      <c r="G240" s="143"/>
      <c r="H240" s="143"/>
      <c r="I240" s="143"/>
      <c r="J240" s="143"/>
      <c r="K240" s="143"/>
      <c r="L240" s="143"/>
      <c r="M240" s="143"/>
      <c r="N240" s="143"/>
      <c r="O240" s="143"/>
      <c r="P240" s="143"/>
      <c r="Q240" s="143"/>
      <c r="R240" s="143"/>
      <c r="S240" s="143"/>
      <c r="T240" s="143"/>
      <c r="U240" s="143"/>
      <c r="V240" s="143"/>
    </row>
    <row r="241" spans="1:22">
      <c r="A241" s="143"/>
      <c r="B241" s="143"/>
      <c r="C241" s="143"/>
      <c r="D241" s="143"/>
      <c r="E241" s="143"/>
      <c r="F241" s="143"/>
      <c r="G241" s="143"/>
      <c r="H241" s="143"/>
      <c r="I241" s="143"/>
      <c r="J241" s="143"/>
      <c r="K241" s="143"/>
      <c r="L241" s="143"/>
      <c r="M241" s="143"/>
      <c r="N241" s="143"/>
      <c r="O241" s="143"/>
      <c r="P241" s="143"/>
      <c r="Q241" s="143"/>
      <c r="R241" s="143"/>
      <c r="S241" s="143"/>
      <c r="T241" s="143"/>
      <c r="U241" s="143"/>
      <c r="V241" s="143"/>
    </row>
    <row r="242" spans="1:22">
      <c r="A242" s="143"/>
      <c r="B242" s="143"/>
      <c r="C242" s="143"/>
      <c r="D242" s="143"/>
      <c r="E242" s="143"/>
      <c r="F242" s="143"/>
      <c r="G242" s="143"/>
      <c r="H242" s="143"/>
      <c r="I242" s="143"/>
      <c r="J242" s="143"/>
      <c r="K242" s="143"/>
      <c r="L242" s="143"/>
      <c r="M242" s="143"/>
      <c r="N242" s="143"/>
      <c r="O242" s="143"/>
      <c r="P242" s="143"/>
      <c r="Q242" s="143"/>
      <c r="R242" s="143"/>
      <c r="S242" s="143"/>
      <c r="T242" s="143"/>
      <c r="U242" s="143"/>
      <c r="V242" s="143"/>
    </row>
    <row r="243" spans="1:22">
      <c r="A243" s="143"/>
      <c r="B243" s="143"/>
      <c r="C243" s="143"/>
      <c r="D243" s="143"/>
      <c r="E243" s="143"/>
      <c r="F243" s="143"/>
      <c r="G243" s="143"/>
      <c r="H243" s="143"/>
      <c r="I243" s="143"/>
      <c r="J243" s="143"/>
      <c r="K243" s="143"/>
      <c r="L243" s="143"/>
      <c r="M243" s="143"/>
      <c r="N243" s="143"/>
      <c r="O243" s="143"/>
      <c r="P243" s="143"/>
      <c r="Q243" s="143"/>
      <c r="R243" s="143"/>
      <c r="S243" s="143"/>
      <c r="T243" s="143"/>
      <c r="U243" s="143"/>
      <c r="V243" s="143"/>
    </row>
    <row r="244" spans="1:22">
      <c r="A244" s="143"/>
      <c r="B244" s="143"/>
      <c r="C244" s="143"/>
      <c r="D244" s="143"/>
      <c r="E244" s="143"/>
      <c r="F244" s="143"/>
      <c r="G244" s="143"/>
      <c r="H244" s="143"/>
      <c r="I244" s="143"/>
      <c r="J244" s="143"/>
      <c r="K244" s="143"/>
      <c r="L244" s="143"/>
      <c r="M244" s="143"/>
      <c r="N244" s="143"/>
      <c r="O244" s="143"/>
      <c r="P244" s="143"/>
      <c r="Q244" s="143"/>
      <c r="R244" s="143"/>
      <c r="S244" s="143"/>
      <c r="T244" s="143"/>
      <c r="U244" s="143"/>
      <c r="V244" s="143"/>
    </row>
    <row r="245" spans="1:22">
      <c r="A245" s="143"/>
      <c r="B245" s="143"/>
      <c r="C245" s="143"/>
      <c r="D245" s="143"/>
      <c r="E245" s="143"/>
      <c r="F245" s="143"/>
      <c r="G245" s="143"/>
      <c r="H245" s="143"/>
      <c r="I245" s="143"/>
      <c r="J245" s="143"/>
      <c r="K245" s="143"/>
      <c r="L245" s="143"/>
      <c r="M245" s="143"/>
      <c r="N245" s="143"/>
      <c r="O245" s="143"/>
      <c r="P245" s="143"/>
      <c r="Q245" s="143"/>
      <c r="R245" s="143"/>
      <c r="S245" s="143"/>
      <c r="T245" s="143"/>
      <c r="U245" s="143"/>
      <c r="V245" s="143"/>
    </row>
    <row r="246" spans="1:22">
      <c r="A246" s="143"/>
      <c r="B246" s="143"/>
      <c r="C246" s="143"/>
      <c r="D246" s="143"/>
      <c r="E246" s="143"/>
      <c r="F246" s="143"/>
      <c r="G246" s="143"/>
      <c r="H246" s="143"/>
      <c r="I246" s="143"/>
      <c r="J246" s="143"/>
      <c r="K246" s="143"/>
      <c r="L246" s="143"/>
      <c r="M246" s="143"/>
      <c r="N246" s="143"/>
      <c r="O246" s="143"/>
      <c r="P246" s="143"/>
      <c r="Q246" s="143"/>
      <c r="R246" s="143"/>
      <c r="S246" s="143"/>
      <c r="T246" s="143"/>
      <c r="U246" s="143"/>
      <c r="V246" s="143"/>
    </row>
    <row r="247" spans="1:22">
      <c r="A247" s="143"/>
      <c r="B247" s="143"/>
      <c r="C247" s="143"/>
      <c r="D247" s="143"/>
      <c r="E247" s="143"/>
      <c r="F247" s="143"/>
      <c r="G247" s="143"/>
      <c r="H247" s="143"/>
      <c r="I247" s="143"/>
      <c r="J247" s="143"/>
      <c r="K247" s="143"/>
      <c r="L247" s="143"/>
      <c r="M247" s="143"/>
      <c r="N247" s="143"/>
      <c r="O247" s="143"/>
      <c r="P247" s="143"/>
      <c r="Q247" s="143"/>
      <c r="R247" s="143"/>
      <c r="S247" s="143"/>
      <c r="T247" s="143"/>
      <c r="U247" s="143"/>
      <c r="V247" s="143"/>
    </row>
    <row r="248" spans="1:22">
      <c r="A248" s="143"/>
      <c r="B248" s="143"/>
      <c r="C248" s="143"/>
      <c r="D248" s="143"/>
      <c r="E248" s="143"/>
      <c r="F248" s="143"/>
      <c r="G248" s="143"/>
      <c r="H248" s="143"/>
      <c r="I248" s="143"/>
      <c r="J248" s="143"/>
      <c r="K248" s="143"/>
      <c r="L248" s="143"/>
      <c r="M248" s="143"/>
      <c r="N248" s="143"/>
      <c r="O248" s="143"/>
      <c r="P248" s="143"/>
      <c r="Q248" s="143"/>
      <c r="R248" s="143"/>
      <c r="S248" s="143"/>
      <c r="T248" s="143"/>
      <c r="U248" s="143"/>
      <c r="V248" s="143"/>
    </row>
    <row r="249" spans="1:22">
      <c r="A249" s="143"/>
      <c r="B249" s="143"/>
      <c r="C249" s="143"/>
      <c r="D249" s="143"/>
      <c r="E249" s="143"/>
      <c r="F249" s="143"/>
      <c r="G249" s="143"/>
      <c r="H249" s="143"/>
      <c r="I249" s="143"/>
      <c r="J249" s="143"/>
      <c r="K249" s="143"/>
      <c r="L249" s="143"/>
      <c r="M249" s="143"/>
      <c r="N249" s="143"/>
      <c r="O249" s="143"/>
      <c r="P249" s="143"/>
      <c r="Q249" s="143"/>
      <c r="R249" s="143"/>
      <c r="S249" s="143"/>
      <c r="T249" s="143"/>
      <c r="U249" s="143"/>
      <c r="V249" s="143"/>
    </row>
    <row r="250" spans="1:22">
      <c r="A250" s="143"/>
      <c r="B250" s="143"/>
      <c r="C250" s="143"/>
      <c r="D250" s="143"/>
      <c r="E250" s="143"/>
      <c r="F250" s="143"/>
      <c r="G250" s="143"/>
      <c r="H250" s="143"/>
      <c r="I250" s="143"/>
      <c r="J250" s="143"/>
      <c r="K250" s="143"/>
      <c r="L250" s="143"/>
      <c r="M250" s="143"/>
      <c r="N250" s="143"/>
      <c r="O250" s="143"/>
      <c r="P250" s="143"/>
      <c r="Q250" s="143"/>
      <c r="R250" s="143"/>
      <c r="S250" s="143"/>
      <c r="T250" s="143"/>
      <c r="U250" s="143"/>
      <c r="V250" s="143"/>
    </row>
    <row r="251" spans="1:22">
      <c r="A251" s="143"/>
      <c r="B251" s="143"/>
      <c r="C251" s="143"/>
      <c r="D251" s="143"/>
      <c r="E251" s="143"/>
      <c r="F251" s="143"/>
      <c r="G251" s="143"/>
      <c r="H251" s="143"/>
      <c r="I251" s="143"/>
      <c r="J251" s="143"/>
      <c r="K251" s="143"/>
      <c r="L251" s="143"/>
      <c r="M251" s="143"/>
      <c r="N251" s="143"/>
      <c r="O251" s="143"/>
      <c r="P251" s="143"/>
      <c r="Q251" s="143"/>
      <c r="R251" s="143"/>
      <c r="S251" s="143"/>
      <c r="T251" s="143"/>
      <c r="U251" s="143"/>
      <c r="V251" s="143"/>
    </row>
    <row r="252" spans="1:22">
      <c r="A252" s="143"/>
      <c r="B252" s="143"/>
      <c r="C252" s="143"/>
      <c r="D252" s="143"/>
      <c r="E252" s="143"/>
      <c r="F252" s="143"/>
      <c r="G252" s="143"/>
      <c r="H252" s="143"/>
      <c r="I252" s="143"/>
      <c r="J252" s="143"/>
      <c r="K252" s="143"/>
      <c r="L252" s="143"/>
      <c r="M252" s="143"/>
      <c r="N252" s="143"/>
      <c r="O252" s="143"/>
      <c r="P252" s="143"/>
      <c r="Q252" s="143"/>
      <c r="R252" s="143"/>
      <c r="S252" s="143"/>
      <c r="T252" s="143"/>
      <c r="U252" s="143"/>
      <c r="V252" s="143"/>
    </row>
    <row r="253" spans="1:22">
      <c r="A253" s="143"/>
      <c r="B253" s="143"/>
      <c r="C253" s="143"/>
      <c r="D253" s="143"/>
      <c r="E253" s="143"/>
      <c r="F253" s="143"/>
      <c r="G253" s="143"/>
      <c r="H253" s="143"/>
      <c r="I253" s="143"/>
      <c r="J253" s="143"/>
      <c r="K253" s="143"/>
      <c r="L253" s="143"/>
      <c r="M253" s="143"/>
      <c r="N253" s="143"/>
      <c r="O253" s="143"/>
      <c r="P253" s="143"/>
      <c r="Q253" s="143"/>
      <c r="R253" s="143"/>
      <c r="S253" s="143"/>
      <c r="T253" s="143"/>
      <c r="U253" s="143"/>
      <c r="V253" s="143"/>
    </row>
    <row r="254" spans="1:22">
      <c r="A254" s="143"/>
      <c r="B254" s="143"/>
      <c r="C254" s="143"/>
      <c r="D254" s="143"/>
      <c r="E254" s="143"/>
      <c r="F254" s="143"/>
      <c r="G254" s="143"/>
      <c r="H254" s="143"/>
      <c r="I254" s="143"/>
      <c r="J254" s="143"/>
      <c r="K254" s="143"/>
      <c r="L254" s="143"/>
      <c r="M254" s="143"/>
      <c r="N254" s="143"/>
      <c r="O254" s="143"/>
      <c r="P254" s="143"/>
      <c r="Q254" s="143"/>
      <c r="R254" s="143"/>
      <c r="S254" s="143"/>
      <c r="T254" s="143"/>
      <c r="U254" s="143"/>
      <c r="V254" s="143"/>
    </row>
    <row r="255" spans="1:22">
      <c r="A255" s="143"/>
      <c r="B255" s="143"/>
      <c r="C255" s="143"/>
      <c r="D255" s="143"/>
      <c r="E255" s="143"/>
      <c r="F255" s="143"/>
      <c r="G255" s="143"/>
      <c r="H255" s="143"/>
      <c r="I255" s="143"/>
      <c r="J255" s="143"/>
      <c r="K255" s="143"/>
      <c r="L255" s="143"/>
      <c r="M255" s="143"/>
      <c r="N255" s="143"/>
      <c r="O255" s="143"/>
      <c r="P255" s="143"/>
      <c r="Q255" s="143"/>
      <c r="R255" s="143"/>
      <c r="S255" s="143"/>
      <c r="T255" s="143"/>
      <c r="U255" s="143"/>
      <c r="V255" s="143"/>
    </row>
    <row r="256" spans="1:22">
      <c r="A256" s="143"/>
      <c r="B256" s="143"/>
      <c r="C256" s="143"/>
      <c r="D256" s="143"/>
      <c r="E256" s="143"/>
      <c r="F256" s="143"/>
      <c r="G256" s="143"/>
      <c r="H256" s="143"/>
      <c r="I256" s="143"/>
      <c r="J256" s="143"/>
      <c r="K256" s="143"/>
      <c r="L256" s="143"/>
      <c r="M256" s="143"/>
      <c r="N256" s="143"/>
      <c r="O256" s="143"/>
      <c r="P256" s="143"/>
      <c r="Q256" s="143"/>
      <c r="R256" s="143"/>
      <c r="S256" s="143"/>
      <c r="T256" s="143"/>
      <c r="U256" s="143"/>
      <c r="V256" s="143"/>
    </row>
    <row r="257" spans="1:22">
      <c r="A257" s="143"/>
      <c r="B257" s="143"/>
      <c r="C257" s="143"/>
      <c r="D257" s="143"/>
      <c r="E257" s="143"/>
      <c r="F257" s="143"/>
      <c r="G257" s="143"/>
      <c r="H257" s="143"/>
      <c r="I257" s="143"/>
      <c r="J257" s="143"/>
      <c r="K257" s="143"/>
      <c r="L257" s="143"/>
      <c r="M257" s="143"/>
      <c r="N257" s="143"/>
      <c r="O257" s="143"/>
      <c r="P257" s="143"/>
      <c r="Q257" s="143"/>
      <c r="R257" s="143"/>
      <c r="S257" s="143"/>
      <c r="T257" s="143"/>
      <c r="U257" s="143"/>
      <c r="V257" s="143"/>
    </row>
    <row r="258" spans="1:22">
      <c r="A258" s="143"/>
      <c r="B258" s="143"/>
      <c r="C258" s="143"/>
      <c r="D258" s="143"/>
      <c r="E258" s="143"/>
      <c r="F258" s="143"/>
      <c r="G258" s="143"/>
      <c r="H258" s="143"/>
      <c r="I258" s="143"/>
      <c r="J258" s="143"/>
      <c r="K258" s="143"/>
      <c r="L258" s="143"/>
      <c r="M258" s="143"/>
      <c r="N258" s="143"/>
      <c r="O258" s="143"/>
      <c r="P258" s="143"/>
      <c r="Q258" s="143"/>
      <c r="R258" s="143"/>
      <c r="S258" s="143"/>
      <c r="T258" s="143"/>
      <c r="U258" s="143"/>
      <c r="V258" s="143"/>
    </row>
    <row r="259" spans="1:22">
      <c r="A259" s="143"/>
      <c r="B259" s="143"/>
      <c r="C259" s="143"/>
      <c r="D259" s="143"/>
      <c r="E259" s="143"/>
      <c r="F259" s="143"/>
      <c r="G259" s="143"/>
      <c r="H259" s="143"/>
      <c r="I259" s="143"/>
      <c r="J259" s="143"/>
      <c r="K259" s="143"/>
      <c r="L259" s="143"/>
      <c r="M259" s="143"/>
      <c r="N259" s="143"/>
      <c r="O259" s="143"/>
      <c r="P259" s="143"/>
      <c r="Q259" s="143"/>
      <c r="R259" s="143"/>
      <c r="S259" s="143"/>
      <c r="T259" s="143"/>
      <c r="U259" s="143"/>
      <c r="V259" s="143"/>
    </row>
    <row r="260" spans="1:22">
      <c r="A260" s="143"/>
      <c r="B260" s="143"/>
      <c r="C260" s="143"/>
      <c r="D260" s="143"/>
      <c r="E260" s="143"/>
      <c r="F260" s="143"/>
      <c r="G260" s="143"/>
      <c r="H260" s="143"/>
      <c r="I260" s="143"/>
      <c r="J260" s="143"/>
      <c r="K260" s="143"/>
      <c r="L260" s="143"/>
      <c r="M260" s="143"/>
      <c r="N260" s="143"/>
      <c r="O260" s="143"/>
      <c r="P260" s="143"/>
      <c r="Q260" s="143"/>
      <c r="R260" s="143"/>
      <c r="S260" s="143"/>
      <c r="T260" s="143"/>
      <c r="U260" s="143"/>
      <c r="V260" s="143"/>
    </row>
    <row r="261" spans="1:22">
      <c r="A261" s="143"/>
      <c r="B261" s="143"/>
      <c r="C261" s="143"/>
      <c r="D261" s="143"/>
      <c r="E261" s="143"/>
      <c r="F261" s="143"/>
      <c r="G261" s="143"/>
      <c r="H261" s="143"/>
      <c r="I261" s="143"/>
      <c r="J261" s="143"/>
      <c r="K261" s="143"/>
      <c r="L261" s="143"/>
      <c r="M261" s="143"/>
      <c r="N261" s="143"/>
      <c r="O261" s="143"/>
      <c r="P261" s="143"/>
      <c r="Q261" s="143"/>
      <c r="R261" s="143"/>
      <c r="S261" s="143"/>
      <c r="T261" s="143"/>
      <c r="U261" s="143"/>
      <c r="V261" s="143"/>
    </row>
    <row r="262" spans="1:22">
      <c r="A262" s="143"/>
      <c r="B262" s="143"/>
      <c r="C262" s="143"/>
      <c r="D262" s="143"/>
      <c r="E262" s="143"/>
      <c r="F262" s="143"/>
      <c r="G262" s="143"/>
      <c r="H262" s="143"/>
      <c r="I262" s="143"/>
      <c r="J262" s="143"/>
      <c r="K262" s="143"/>
      <c r="L262" s="143"/>
      <c r="M262" s="143"/>
      <c r="N262" s="143"/>
      <c r="O262" s="143"/>
      <c r="P262" s="143"/>
      <c r="Q262" s="143"/>
      <c r="R262" s="143"/>
      <c r="S262" s="143"/>
      <c r="T262" s="143"/>
      <c r="U262" s="143"/>
      <c r="V262" s="143"/>
    </row>
    <row r="263" spans="1:22">
      <c r="A263" s="143"/>
      <c r="B263" s="143"/>
      <c r="C263" s="143"/>
      <c r="D263" s="143"/>
      <c r="E263" s="143"/>
      <c r="F263" s="143"/>
      <c r="G263" s="143"/>
      <c r="H263" s="143"/>
      <c r="I263" s="143"/>
      <c r="J263" s="143"/>
      <c r="K263" s="143"/>
      <c r="L263" s="143"/>
      <c r="M263" s="143"/>
      <c r="N263" s="143"/>
      <c r="O263" s="143"/>
      <c r="P263" s="143"/>
      <c r="Q263" s="143"/>
      <c r="R263" s="143"/>
      <c r="S263" s="143"/>
      <c r="T263" s="143"/>
      <c r="U263" s="143"/>
      <c r="V263" s="143"/>
    </row>
    <row r="264" spans="1:22">
      <c r="A264" s="143"/>
      <c r="B264" s="143"/>
      <c r="C264" s="143"/>
      <c r="D264" s="143"/>
      <c r="E264" s="143"/>
      <c r="F264" s="143"/>
      <c r="G264" s="143"/>
      <c r="H264" s="143"/>
      <c r="I264" s="143"/>
      <c r="J264" s="143"/>
      <c r="K264" s="143"/>
      <c r="L264" s="143"/>
      <c r="M264" s="143"/>
      <c r="N264" s="143"/>
      <c r="O264" s="143"/>
      <c r="P264" s="143"/>
      <c r="Q264" s="143"/>
      <c r="R264" s="143"/>
      <c r="S264" s="143"/>
      <c r="T264" s="143"/>
      <c r="U264" s="143"/>
      <c r="V264" s="143"/>
    </row>
    <row r="265" spans="1:22">
      <c r="A265" s="143"/>
      <c r="B265" s="143"/>
      <c r="C265" s="143"/>
      <c r="D265" s="143"/>
      <c r="E265" s="143"/>
      <c r="F265" s="143"/>
      <c r="G265" s="143"/>
      <c r="H265" s="143"/>
      <c r="I265" s="143"/>
      <c r="J265" s="143"/>
      <c r="K265" s="143"/>
      <c r="L265" s="143"/>
      <c r="M265" s="143"/>
      <c r="N265" s="143"/>
      <c r="O265" s="143"/>
      <c r="P265" s="143"/>
      <c r="Q265" s="143"/>
      <c r="R265" s="143"/>
      <c r="S265" s="143"/>
      <c r="T265" s="143"/>
      <c r="U265" s="143"/>
      <c r="V265" s="143"/>
    </row>
    <row r="266" spans="1:22">
      <c r="A266" s="143"/>
      <c r="B266" s="143"/>
      <c r="C266" s="143"/>
      <c r="D266" s="143"/>
      <c r="E266" s="143"/>
      <c r="F266" s="143"/>
      <c r="G266" s="143"/>
      <c r="H266" s="143"/>
      <c r="I266" s="143"/>
      <c r="J266" s="143"/>
      <c r="K266" s="143"/>
      <c r="L266" s="143"/>
      <c r="M266" s="143"/>
      <c r="N266" s="143"/>
      <c r="O266" s="143"/>
      <c r="P266" s="143"/>
      <c r="Q266" s="143"/>
      <c r="R266" s="143"/>
      <c r="S266" s="143"/>
      <c r="T266" s="143"/>
      <c r="U266" s="143"/>
      <c r="V266" s="143"/>
    </row>
    <row r="267" spans="1:22">
      <c r="A267" s="143"/>
      <c r="B267" s="143"/>
      <c r="C267" s="143"/>
      <c r="D267" s="143"/>
      <c r="E267" s="143"/>
      <c r="F267" s="143"/>
      <c r="G267" s="143"/>
      <c r="H267" s="143"/>
      <c r="I267" s="143"/>
      <c r="J267" s="143"/>
      <c r="K267" s="143"/>
      <c r="L267" s="143"/>
      <c r="M267" s="143"/>
      <c r="N267" s="143"/>
      <c r="O267" s="143"/>
      <c r="P267" s="143"/>
      <c r="Q267" s="143"/>
      <c r="R267" s="143"/>
      <c r="S267" s="143"/>
      <c r="T267" s="143"/>
      <c r="U267" s="143"/>
      <c r="V267" s="143"/>
    </row>
    <row r="268" spans="1:22">
      <c r="A268" s="143"/>
      <c r="B268" s="143"/>
      <c r="C268" s="143"/>
      <c r="D268" s="143"/>
      <c r="E268" s="143"/>
      <c r="F268" s="143"/>
      <c r="G268" s="143"/>
      <c r="H268" s="143"/>
      <c r="I268" s="143"/>
      <c r="J268" s="143"/>
      <c r="K268" s="143"/>
      <c r="L268" s="143"/>
      <c r="M268" s="143"/>
      <c r="N268" s="143"/>
      <c r="O268" s="143"/>
      <c r="P268" s="143"/>
      <c r="Q268" s="143"/>
      <c r="R268" s="143"/>
      <c r="S268" s="143"/>
      <c r="T268" s="143"/>
      <c r="U268" s="143"/>
      <c r="V268" s="143"/>
    </row>
    <row r="269" spans="1:22">
      <c r="A269" s="143"/>
      <c r="B269" s="143"/>
      <c r="C269" s="143"/>
      <c r="D269" s="143"/>
      <c r="E269" s="143"/>
      <c r="F269" s="143"/>
      <c r="G269" s="143"/>
      <c r="H269" s="143"/>
      <c r="I269" s="143"/>
      <c r="J269" s="143"/>
      <c r="K269" s="143"/>
      <c r="L269" s="143"/>
      <c r="M269" s="143"/>
      <c r="N269" s="143"/>
      <c r="O269" s="143"/>
      <c r="P269" s="143"/>
      <c r="Q269" s="143"/>
      <c r="R269" s="143"/>
      <c r="S269" s="143"/>
      <c r="T269" s="143"/>
      <c r="U269" s="143"/>
      <c r="V269" s="143"/>
    </row>
    <row r="270" spans="1:22">
      <c r="A270" s="143"/>
      <c r="B270" s="143"/>
      <c r="C270" s="143"/>
      <c r="D270" s="143"/>
      <c r="E270" s="143"/>
      <c r="F270" s="143"/>
      <c r="G270" s="143"/>
      <c r="H270" s="143"/>
      <c r="I270" s="143"/>
      <c r="J270" s="143"/>
      <c r="K270" s="143"/>
      <c r="L270" s="143"/>
      <c r="M270" s="143"/>
      <c r="N270" s="143"/>
      <c r="O270" s="143"/>
      <c r="P270" s="143"/>
      <c r="Q270" s="143"/>
      <c r="R270" s="143"/>
      <c r="S270" s="143"/>
      <c r="T270" s="143"/>
      <c r="U270" s="143"/>
      <c r="V270" s="143"/>
    </row>
    <row r="271" spans="1:22">
      <c r="A271" s="143"/>
      <c r="B271" s="143"/>
      <c r="C271" s="143"/>
      <c r="D271" s="143"/>
      <c r="E271" s="143"/>
      <c r="F271" s="143"/>
      <c r="G271" s="143"/>
      <c r="H271" s="143"/>
      <c r="I271" s="143"/>
      <c r="J271" s="143"/>
      <c r="K271" s="143"/>
      <c r="L271" s="143"/>
      <c r="M271" s="143"/>
      <c r="N271" s="143"/>
      <c r="O271" s="143"/>
      <c r="P271" s="143"/>
      <c r="Q271" s="143"/>
      <c r="R271" s="143"/>
      <c r="S271" s="143"/>
      <c r="T271" s="143"/>
      <c r="U271" s="143"/>
      <c r="V271" s="143"/>
    </row>
    <row r="272" spans="1:22">
      <c r="A272" s="143"/>
      <c r="B272" s="143"/>
      <c r="C272" s="143"/>
      <c r="D272" s="143"/>
      <c r="E272" s="143"/>
      <c r="F272" s="143"/>
      <c r="G272" s="143"/>
      <c r="H272" s="143"/>
      <c r="I272" s="143"/>
      <c r="J272" s="143"/>
      <c r="K272" s="143"/>
      <c r="L272" s="143"/>
      <c r="M272" s="143"/>
      <c r="N272" s="143"/>
      <c r="O272" s="143"/>
      <c r="P272" s="143"/>
      <c r="Q272" s="143"/>
      <c r="R272" s="143"/>
      <c r="S272" s="143"/>
      <c r="T272" s="143"/>
      <c r="U272" s="143"/>
      <c r="V272" s="143"/>
    </row>
    <row r="273" spans="1:22">
      <c r="A273" s="143"/>
      <c r="B273" s="143"/>
      <c r="C273" s="143"/>
      <c r="D273" s="143"/>
      <c r="E273" s="143"/>
      <c r="F273" s="143"/>
      <c r="G273" s="143"/>
      <c r="H273" s="143"/>
      <c r="I273" s="143"/>
      <c r="J273" s="143"/>
      <c r="K273" s="143"/>
      <c r="L273" s="143"/>
      <c r="M273" s="143"/>
      <c r="N273" s="143"/>
      <c r="O273" s="143"/>
      <c r="P273" s="143"/>
      <c r="Q273" s="143"/>
      <c r="R273" s="143"/>
      <c r="S273" s="143"/>
      <c r="T273" s="143"/>
      <c r="U273" s="143"/>
      <c r="V273" s="143"/>
    </row>
    <row r="274" spans="1:22">
      <c r="A274" s="143"/>
      <c r="B274" s="143"/>
      <c r="C274" s="143"/>
      <c r="D274" s="143"/>
      <c r="E274" s="143"/>
      <c r="F274" s="143"/>
      <c r="G274" s="143"/>
      <c r="H274" s="143"/>
      <c r="I274" s="143"/>
      <c r="J274" s="143"/>
      <c r="K274" s="143"/>
      <c r="L274" s="143"/>
      <c r="M274" s="143"/>
      <c r="N274" s="143"/>
      <c r="O274" s="143"/>
      <c r="P274" s="143"/>
      <c r="Q274" s="143"/>
      <c r="R274" s="143"/>
      <c r="S274" s="143"/>
      <c r="T274" s="143"/>
      <c r="U274" s="143"/>
      <c r="V274" s="143"/>
    </row>
    <row r="275" spans="1:22">
      <c r="A275" s="143"/>
      <c r="B275" s="143"/>
      <c r="C275" s="143"/>
      <c r="D275" s="143"/>
      <c r="E275" s="143"/>
      <c r="F275" s="143"/>
      <c r="G275" s="143"/>
      <c r="H275" s="143"/>
      <c r="I275" s="143"/>
      <c r="J275" s="143"/>
      <c r="K275" s="143"/>
      <c r="L275" s="143"/>
      <c r="M275" s="143"/>
      <c r="N275" s="143"/>
      <c r="O275" s="143"/>
      <c r="P275" s="143"/>
      <c r="Q275" s="143"/>
      <c r="R275" s="143"/>
      <c r="S275" s="143"/>
      <c r="T275" s="143"/>
      <c r="U275" s="143"/>
      <c r="V275" s="143"/>
    </row>
    <row r="276" spans="1:22">
      <c r="A276" s="143"/>
      <c r="B276" s="143"/>
      <c r="C276" s="143"/>
      <c r="D276" s="143"/>
      <c r="E276" s="143"/>
      <c r="F276" s="143"/>
      <c r="G276" s="143"/>
      <c r="H276" s="143"/>
      <c r="I276" s="143"/>
      <c r="J276" s="143"/>
      <c r="K276" s="143"/>
      <c r="L276" s="143"/>
      <c r="M276" s="143"/>
      <c r="N276" s="143"/>
      <c r="O276" s="143"/>
      <c r="P276" s="143"/>
      <c r="Q276" s="143"/>
      <c r="R276" s="143"/>
      <c r="S276" s="143"/>
      <c r="T276" s="143"/>
      <c r="U276" s="143"/>
      <c r="V276" s="143"/>
    </row>
    <row r="277" spans="1:22">
      <c r="A277" s="143"/>
      <c r="B277" s="143"/>
      <c r="C277" s="143"/>
      <c r="D277" s="143"/>
      <c r="E277" s="143"/>
      <c r="F277" s="143"/>
      <c r="G277" s="143"/>
      <c r="H277" s="143"/>
      <c r="I277" s="143"/>
      <c r="J277" s="143"/>
      <c r="K277" s="143"/>
      <c r="L277" s="143"/>
      <c r="M277" s="143"/>
      <c r="N277" s="143"/>
      <c r="O277" s="143"/>
      <c r="P277" s="143"/>
      <c r="Q277" s="143"/>
      <c r="R277" s="143"/>
      <c r="S277" s="143"/>
      <c r="T277" s="143"/>
      <c r="U277" s="143"/>
      <c r="V277" s="143"/>
    </row>
    <row r="278" spans="1:22">
      <c r="A278" s="143"/>
      <c r="B278" s="143"/>
      <c r="C278" s="143"/>
      <c r="D278" s="143"/>
      <c r="E278" s="143"/>
      <c r="F278" s="143"/>
      <c r="G278" s="143"/>
      <c r="H278" s="143"/>
      <c r="I278" s="143"/>
      <c r="J278" s="143"/>
      <c r="K278" s="143"/>
      <c r="L278" s="143"/>
      <c r="M278" s="143"/>
      <c r="N278" s="143"/>
      <c r="O278" s="143"/>
      <c r="P278" s="143"/>
      <c r="Q278" s="143"/>
      <c r="R278" s="143"/>
      <c r="S278" s="143"/>
      <c r="T278" s="143"/>
      <c r="U278" s="143"/>
      <c r="V278" s="143"/>
    </row>
    <row r="279" spans="1:22">
      <c r="A279" s="143"/>
      <c r="B279" s="143"/>
      <c r="C279" s="143"/>
      <c r="D279" s="143"/>
      <c r="E279" s="143"/>
      <c r="F279" s="143"/>
      <c r="G279" s="143"/>
      <c r="H279" s="143"/>
      <c r="I279" s="143"/>
      <c r="J279" s="143"/>
      <c r="K279" s="143"/>
      <c r="L279" s="143"/>
      <c r="M279" s="143"/>
      <c r="N279" s="143"/>
      <c r="O279" s="143"/>
      <c r="P279" s="143"/>
      <c r="Q279" s="143"/>
      <c r="R279" s="143"/>
      <c r="S279" s="143"/>
      <c r="T279" s="143"/>
      <c r="U279" s="143"/>
      <c r="V279" s="143"/>
    </row>
    <row r="280" spans="1:22">
      <c r="A280" s="143"/>
      <c r="B280" s="143"/>
      <c r="C280" s="143"/>
      <c r="D280" s="143"/>
      <c r="E280" s="143"/>
      <c r="F280" s="143"/>
      <c r="G280" s="143"/>
      <c r="H280" s="143"/>
      <c r="I280" s="143"/>
      <c r="J280" s="143"/>
      <c r="K280" s="143"/>
      <c r="L280" s="143"/>
      <c r="M280" s="143"/>
      <c r="N280" s="143"/>
      <c r="O280" s="143"/>
      <c r="P280" s="143"/>
      <c r="Q280" s="143"/>
      <c r="R280" s="143"/>
      <c r="S280" s="143"/>
      <c r="T280" s="143"/>
      <c r="U280" s="143"/>
      <c r="V280" s="143"/>
    </row>
    <row r="281" spans="1:22">
      <c r="A281" s="143"/>
      <c r="B281" s="143"/>
      <c r="C281" s="143"/>
      <c r="D281" s="143"/>
      <c r="E281" s="143"/>
      <c r="F281" s="143"/>
      <c r="G281" s="143"/>
      <c r="H281" s="143"/>
      <c r="I281" s="143"/>
      <c r="J281" s="143"/>
      <c r="K281" s="143"/>
      <c r="L281" s="143"/>
      <c r="M281" s="143"/>
      <c r="N281" s="143"/>
      <c r="O281" s="143"/>
      <c r="P281" s="143"/>
      <c r="Q281" s="143"/>
      <c r="R281" s="143"/>
      <c r="S281" s="143"/>
      <c r="T281" s="143"/>
      <c r="U281" s="143"/>
      <c r="V281" s="143"/>
    </row>
    <row r="282" spans="1:22">
      <c r="A282" s="143"/>
      <c r="B282" s="143"/>
      <c r="C282" s="143"/>
      <c r="D282" s="143"/>
      <c r="E282" s="143"/>
      <c r="F282" s="143"/>
      <c r="G282" s="143"/>
      <c r="H282" s="143"/>
      <c r="I282" s="143"/>
      <c r="J282" s="143"/>
      <c r="K282" s="143"/>
      <c r="L282" s="143"/>
      <c r="M282" s="143"/>
      <c r="N282" s="143"/>
      <c r="O282" s="143"/>
      <c r="P282" s="143"/>
      <c r="Q282" s="143"/>
      <c r="R282" s="143"/>
      <c r="S282" s="143"/>
      <c r="T282" s="143"/>
      <c r="U282" s="143"/>
      <c r="V282" s="143"/>
    </row>
    <row r="283" spans="1:22">
      <c r="A283" s="143"/>
      <c r="B283" s="143"/>
      <c r="C283" s="143"/>
      <c r="D283" s="143"/>
      <c r="E283" s="143"/>
      <c r="F283" s="143"/>
      <c r="G283" s="143"/>
      <c r="H283" s="143"/>
      <c r="I283" s="143"/>
      <c r="J283" s="143"/>
      <c r="K283" s="143"/>
      <c r="L283" s="143"/>
      <c r="M283" s="143"/>
      <c r="N283" s="143"/>
      <c r="O283" s="143"/>
      <c r="P283" s="143"/>
      <c r="Q283" s="143"/>
      <c r="R283" s="143"/>
      <c r="S283" s="143"/>
      <c r="T283" s="143"/>
      <c r="U283" s="143"/>
      <c r="V283" s="143"/>
    </row>
    <row r="284" spans="1:22">
      <c r="A284" s="143"/>
      <c r="B284" s="143"/>
      <c r="C284" s="143"/>
      <c r="D284" s="143"/>
      <c r="E284" s="143"/>
      <c r="F284" s="143"/>
      <c r="G284" s="143"/>
      <c r="H284" s="143"/>
      <c r="I284" s="143"/>
      <c r="J284" s="143"/>
      <c r="K284" s="143"/>
      <c r="L284" s="143"/>
      <c r="M284" s="143"/>
      <c r="N284" s="143"/>
      <c r="O284" s="143"/>
      <c r="P284" s="143"/>
      <c r="Q284" s="143"/>
      <c r="R284" s="143"/>
      <c r="S284" s="143"/>
      <c r="T284" s="143"/>
      <c r="U284" s="143"/>
      <c r="V284" s="143"/>
    </row>
    <row r="285" spans="1:22">
      <c r="A285" s="143"/>
      <c r="B285" s="143"/>
      <c r="C285" s="143"/>
      <c r="D285" s="143"/>
      <c r="E285" s="143"/>
      <c r="F285" s="143"/>
      <c r="G285" s="143"/>
      <c r="H285" s="143"/>
      <c r="I285" s="143"/>
      <c r="J285" s="143"/>
      <c r="K285" s="143"/>
      <c r="L285" s="143"/>
      <c r="M285" s="143"/>
      <c r="N285" s="143"/>
      <c r="O285" s="143"/>
      <c r="P285" s="143"/>
      <c r="Q285" s="143"/>
      <c r="R285" s="143"/>
      <c r="S285" s="143"/>
      <c r="T285" s="143"/>
      <c r="U285" s="143"/>
      <c r="V285" s="143"/>
    </row>
    <row r="286" spans="1:22">
      <c r="A286" s="143"/>
      <c r="B286" s="143"/>
      <c r="C286" s="143"/>
      <c r="D286" s="143"/>
      <c r="E286" s="143"/>
      <c r="F286" s="143"/>
      <c r="G286" s="143"/>
      <c r="H286" s="143"/>
      <c r="I286" s="143"/>
      <c r="J286" s="143"/>
      <c r="K286" s="143"/>
      <c r="L286" s="143"/>
      <c r="M286" s="143"/>
      <c r="N286" s="143"/>
      <c r="O286" s="143"/>
      <c r="P286" s="143"/>
      <c r="Q286" s="143"/>
      <c r="R286" s="143"/>
      <c r="S286" s="143"/>
      <c r="T286" s="143"/>
      <c r="U286" s="143"/>
      <c r="V286" s="143"/>
    </row>
    <row r="287" spans="1:22">
      <c r="A287" s="143"/>
      <c r="B287" s="143"/>
      <c r="C287" s="143"/>
      <c r="D287" s="143"/>
      <c r="E287" s="143"/>
      <c r="F287" s="143"/>
      <c r="G287" s="143"/>
      <c r="H287" s="143"/>
      <c r="I287" s="143"/>
      <c r="J287" s="143"/>
      <c r="K287" s="143"/>
      <c r="L287" s="143"/>
      <c r="M287" s="143"/>
      <c r="N287" s="143"/>
      <c r="O287" s="143"/>
      <c r="P287" s="143"/>
      <c r="Q287" s="143"/>
      <c r="R287" s="143"/>
      <c r="S287" s="143"/>
      <c r="T287" s="143"/>
      <c r="U287" s="143"/>
      <c r="V287" s="143"/>
    </row>
    <row r="288" spans="1:22">
      <c r="A288" s="143"/>
      <c r="B288" s="143"/>
      <c r="C288" s="143"/>
      <c r="D288" s="143"/>
      <c r="E288" s="143"/>
      <c r="F288" s="143"/>
      <c r="G288" s="143"/>
      <c r="H288" s="143"/>
      <c r="I288" s="143"/>
      <c r="J288" s="143"/>
      <c r="K288" s="143"/>
      <c r="L288" s="143"/>
      <c r="M288" s="143"/>
      <c r="N288" s="143"/>
      <c r="O288" s="143"/>
      <c r="P288" s="143"/>
      <c r="Q288" s="143"/>
      <c r="R288" s="143"/>
      <c r="S288" s="143"/>
      <c r="T288" s="143"/>
      <c r="U288" s="143"/>
      <c r="V288" s="143"/>
    </row>
    <row r="289" spans="1:22">
      <c r="A289" s="143"/>
      <c r="B289" s="143"/>
      <c r="C289" s="143"/>
      <c r="D289" s="143"/>
      <c r="E289" s="143"/>
      <c r="F289" s="143"/>
      <c r="G289" s="143"/>
      <c r="H289" s="143"/>
      <c r="I289" s="143"/>
      <c r="J289" s="143"/>
      <c r="K289" s="143"/>
      <c r="L289" s="143"/>
      <c r="M289" s="143"/>
      <c r="N289" s="143"/>
      <c r="O289" s="143"/>
      <c r="P289" s="143"/>
      <c r="Q289" s="143"/>
      <c r="R289" s="143"/>
      <c r="S289" s="143"/>
      <c r="T289" s="143"/>
      <c r="U289" s="143"/>
      <c r="V289" s="143"/>
    </row>
    <row r="290" spans="1:22">
      <c r="A290" s="143"/>
      <c r="B290" s="143"/>
      <c r="C290" s="143"/>
      <c r="D290" s="143"/>
      <c r="E290" s="143"/>
      <c r="F290" s="143"/>
      <c r="G290" s="143"/>
      <c r="H290" s="143"/>
      <c r="I290" s="143"/>
      <c r="J290" s="143"/>
      <c r="K290" s="143"/>
      <c r="L290" s="143"/>
      <c r="M290" s="143"/>
      <c r="N290" s="143"/>
      <c r="O290" s="143"/>
      <c r="P290" s="143"/>
      <c r="Q290" s="143"/>
      <c r="R290" s="143"/>
      <c r="S290" s="143"/>
      <c r="T290" s="143"/>
      <c r="U290" s="143"/>
      <c r="V290" s="143"/>
    </row>
    <row r="291" spans="1:22">
      <c r="A291" s="143"/>
      <c r="B291" s="143"/>
      <c r="C291" s="143"/>
      <c r="D291" s="143"/>
      <c r="E291" s="143"/>
      <c r="F291" s="143"/>
      <c r="G291" s="143"/>
      <c r="H291" s="143"/>
      <c r="I291" s="143"/>
      <c r="J291" s="143"/>
      <c r="K291" s="143"/>
      <c r="L291" s="143"/>
      <c r="M291" s="143"/>
      <c r="N291" s="143"/>
      <c r="O291" s="143"/>
      <c r="P291" s="143"/>
      <c r="Q291" s="143"/>
      <c r="R291" s="143"/>
      <c r="S291" s="143"/>
      <c r="T291" s="143"/>
      <c r="U291" s="143"/>
      <c r="V291" s="143"/>
    </row>
    <row r="292" spans="1:22">
      <c r="A292" s="143"/>
      <c r="B292" s="143"/>
      <c r="C292" s="143"/>
      <c r="D292" s="143"/>
      <c r="E292" s="143"/>
      <c r="F292" s="143"/>
      <c r="G292" s="143"/>
      <c r="H292" s="143"/>
      <c r="I292" s="143"/>
      <c r="J292" s="143"/>
      <c r="K292" s="143"/>
      <c r="L292" s="143"/>
      <c r="M292" s="143"/>
      <c r="N292" s="143"/>
      <c r="O292" s="143"/>
      <c r="P292" s="143"/>
      <c r="Q292" s="143"/>
      <c r="R292" s="143"/>
      <c r="S292" s="143"/>
      <c r="T292" s="143"/>
      <c r="U292" s="143"/>
      <c r="V292" s="143"/>
    </row>
    <row r="293" spans="1:22">
      <c r="A293" s="143"/>
      <c r="B293" s="143"/>
      <c r="C293" s="143"/>
      <c r="D293" s="143"/>
      <c r="E293" s="143"/>
      <c r="F293" s="143"/>
      <c r="G293" s="143"/>
      <c r="H293" s="143"/>
      <c r="I293" s="143"/>
      <c r="J293" s="143"/>
      <c r="K293" s="143"/>
      <c r="L293" s="143"/>
      <c r="M293" s="143"/>
      <c r="N293" s="143"/>
      <c r="O293" s="143"/>
      <c r="P293" s="143"/>
      <c r="Q293" s="143"/>
      <c r="R293" s="143"/>
      <c r="S293" s="143"/>
      <c r="T293" s="143"/>
      <c r="U293" s="143"/>
      <c r="V293" s="143"/>
    </row>
    <row r="294" spans="1:22">
      <c r="A294" s="143"/>
      <c r="B294" s="143"/>
      <c r="C294" s="143"/>
      <c r="D294" s="143"/>
      <c r="E294" s="143"/>
      <c r="F294" s="143"/>
      <c r="G294" s="143"/>
      <c r="H294" s="143"/>
      <c r="I294" s="143"/>
      <c r="J294" s="143"/>
      <c r="K294" s="143"/>
      <c r="L294" s="143"/>
      <c r="M294" s="143"/>
      <c r="N294" s="143"/>
      <c r="O294" s="143"/>
      <c r="P294" s="143"/>
      <c r="Q294" s="143"/>
      <c r="R294" s="143"/>
      <c r="S294" s="143"/>
      <c r="T294" s="143"/>
      <c r="U294" s="143"/>
      <c r="V294" s="143"/>
    </row>
    <row r="295" spans="1:22">
      <c r="A295" s="143"/>
      <c r="B295" s="143"/>
      <c r="C295" s="143"/>
      <c r="D295" s="143"/>
      <c r="E295" s="143"/>
      <c r="F295" s="143"/>
      <c r="G295" s="143"/>
      <c r="H295" s="143"/>
      <c r="I295" s="143"/>
      <c r="J295" s="143"/>
      <c r="K295" s="143"/>
      <c r="L295" s="143"/>
      <c r="M295" s="143"/>
      <c r="N295" s="143"/>
      <c r="O295" s="143"/>
      <c r="P295" s="143"/>
      <c r="Q295" s="143"/>
      <c r="R295" s="143"/>
      <c r="S295" s="143"/>
      <c r="T295" s="143"/>
      <c r="U295" s="143"/>
      <c r="V295" s="143"/>
    </row>
    <row r="296" spans="1:22">
      <c r="A296" s="143"/>
      <c r="B296" s="143"/>
      <c r="C296" s="143"/>
      <c r="D296" s="143"/>
      <c r="E296" s="143"/>
      <c r="F296" s="143"/>
      <c r="G296" s="143"/>
      <c r="H296" s="143"/>
      <c r="I296" s="143"/>
      <c r="J296" s="143"/>
      <c r="K296" s="143"/>
      <c r="L296" s="143"/>
      <c r="M296" s="143"/>
      <c r="N296" s="143"/>
      <c r="O296" s="143"/>
      <c r="P296" s="143"/>
      <c r="Q296" s="143"/>
      <c r="R296" s="143"/>
      <c r="S296" s="143"/>
      <c r="T296" s="143"/>
      <c r="U296" s="143"/>
      <c r="V296" s="143"/>
    </row>
    <row r="297" spans="1:22">
      <c r="A297" s="143"/>
      <c r="B297" s="143"/>
      <c r="C297" s="143"/>
      <c r="D297" s="143"/>
      <c r="E297" s="143"/>
      <c r="F297" s="143"/>
      <c r="G297" s="143"/>
      <c r="H297" s="143"/>
      <c r="I297" s="143"/>
      <c r="J297" s="143"/>
      <c r="K297" s="143"/>
      <c r="L297" s="143"/>
      <c r="M297" s="143"/>
      <c r="N297" s="143"/>
      <c r="O297" s="143"/>
      <c r="P297" s="143"/>
      <c r="Q297" s="143"/>
      <c r="R297" s="143"/>
      <c r="S297" s="143"/>
      <c r="T297" s="143"/>
      <c r="U297" s="143"/>
      <c r="V297" s="143"/>
    </row>
    <row r="298" spans="1:22">
      <c r="A298" s="143"/>
      <c r="B298" s="143"/>
      <c r="C298" s="143"/>
      <c r="D298" s="143"/>
      <c r="E298" s="143"/>
      <c r="F298" s="143"/>
      <c r="G298" s="143"/>
      <c r="H298" s="143"/>
      <c r="I298" s="143"/>
      <c r="J298" s="143"/>
      <c r="K298" s="143"/>
      <c r="L298" s="143"/>
      <c r="M298" s="143"/>
      <c r="N298" s="143"/>
      <c r="O298" s="143"/>
      <c r="P298" s="143"/>
      <c r="Q298" s="143"/>
      <c r="R298" s="143"/>
      <c r="S298" s="143"/>
      <c r="T298" s="143"/>
      <c r="U298" s="143"/>
      <c r="V298" s="143"/>
    </row>
    <row r="299" spans="1:22">
      <c r="A299" s="143"/>
      <c r="B299" s="143"/>
      <c r="C299" s="143"/>
      <c r="D299" s="143"/>
      <c r="E299" s="143"/>
      <c r="F299" s="143"/>
      <c r="G299" s="143"/>
      <c r="H299" s="143"/>
      <c r="I299" s="143"/>
      <c r="J299" s="143"/>
      <c r="K299" s="143"/>
      <c r="L299" s="143"/>
      <c r="M299" s="143"/>
      <c r="N299" s="143"/>
      <c r="O299" s="143"/>
      <c r="P299" s="143"/>
      <c r="Q299" s="143"/>
      <c r="R299" s="143"/>
      <c r="S299" s="143"/>
      <c r="T299" s="143"/>
      <c r="U299" s="143"/>
      <c r="V299" s="143"/>
    </row>
    <row r="300" spans="1:22">
      <c r="A300" s="143"/>
      <c r="B300" s="143"/>
      <c r="C300" s="143"/>
      <c r="D300" s="143"/>
      <c r="E300" s="143"/>
      <c r="F300" s="143"/>
      <c r="G300" s="143"/>
      <c r="H300" s="143"/>
      <c r="I300" s="143"/>
      <c r="J300" s="143"/>
      <c r="K300" s="143"/>
      <c r="L300" s="143"/>
      <c r="M300" s="143"/>
      <c r="N300" s="143"/>
      <c r="O300" s="143"/>
      <c r="P300" s="143"/>
      <c r="Q300" s="143"/>
      <c r="R300" s="143"/>
      <c r="S300" s="143"/>
      <c r="T300" s="143"/>
      <c r="U300" s="143"/>
      <c r="V300" s="143"/>
    </row>
    <row r="301" spans="1:22">
      <c r="A301" s="143"/>
      <c r="B301" s="143"/>
      <c r="C301" s="143"/>
      <c r="D301" s="143"/>
      <c r="E301" s="143"/>
      <c r="F301" s="143"/>
      <c r="G301" s="143"/>
      <c r="H301" s="143"/>
      <c r="I301" s="143"/>
      <c r="J301" s="143"/>
      <c r="K301" s="143"/>
      <c r="L301" s="143"/>
      <c r="M301" s="143"/>
      <c r="N301" s="143"/>
      <c r="O301" s="143"/>
      <c r="P301" s="143"/>
      <c r="Q301" s="143"/>
      <c r="R301" s="143"/>
      <c r="S301" s="143"/>
      <c r="T301" s="143"/>
      <c r="U301" s="143"/>
      <c r="V301" s="143"/>
    </row>
    <row r="302" spans="1:22">
      <c r="A302" s="143"/>
      <c r="B302" s="143"/>
      <c r="C302" s="143"/>
      <c r="D302" s="143"/>
      <c r="E302" s="143"/>
      <c r="F302" s="143"/>
      <c r="G302" s="143"/>
      <c r="H302" s="143"/>
      <c r="I302" s="143"/>
      <c r="J302" s="143"/>
      <c r="K302" s="143"/>
      <c r="L302" s="143"/>
      <c r="M302" s="143"/>
      <c r="N302" s="143"/>
      <c r="O302" s="143"/>
      <c r="P302" s="143"/>
      <c r="Q302" s="143"/>
      <c r="R302" s="143"/>
      <c r="S302" s="143"/>
      <c r="T302" s="143"/>
      <c r="U302" s="143"/>
      <c r="V302" s="143"/>
    </row>
    <row r="303" spans="1:22">
      <c r="A303" s="143"/>
      <c r="B303" s="143"/>
      <c r="C303" s="143"/>
      <c r="D303" s="143"/>
      <c r="E303" s="143"/>
      <c r="F303" s="143"/>
      <c r="G303" s="143"/>
      <c r="H303" s="143"/>
      <c r="I303" s="143"/>
      <c r="J303" s="143"/>
      <c r="K303" s="143"/>
      <c r="L303" s="143"/>
      <c r="M303" s="143"/>
      <c r="N303" s="143"/>
      <c r="O303" s="143"/>
      <c r="P303" s="143"/>
      <c r="Q303" s="143"/>
      <c r="R303" s="143"/>
      <c r="S303" s="143"/>
      <c r="T303" s="143"/>
      <c r="U303" s="143"/>
      <c r="V303" s="143"/>
    </row>
    <row r="304" spans="1:22">
      <c r="A304" s="143"/>
      <c r="B304" s="143"/>
      <c r="C304" s="143"/>
      <c r="D304" s="143"/>
      <c r="E304" s="143"/>
      <c r="F304" s="143"/>
      <c r="G304" s="143"/>
      <c r="H304" s="143"/>
      <c r="I304" s="143"/>
      <c r="J304" s="143"/>
      <c r="K304" s="143"/>
      <c r="L304" s="143"/>
      <c r="M304" s="143"/>
      <c r="N304" s="143"/>
      <c r="O304" s="143"/>
      <c r="P304" s="143"/>
      <c r="Q304" s="143"/>
      <c r="R304" s="143"/>
      <c r="S304" s="143"/>
      <c r="T304" s="143"/>
      <c r="U304" s="143"/>
      <c r="V304" s="143"/>
    </row>
    <row r="305" spans="1:22">
      <c r="A305" s="143"/>
      <c r="B305" s="143"/>
      <c r="C305" s="143"/>
      <c r="D305" s="143"/>
      <c r="E305" s="143"/>
      <c r="F305" s="143"/>
      <c r="G305" s="143"/>
      <c r="H305" s="143"/>
      <c r="I305" s="143"/>
      <c r="J305" s="143"/>
      <c r="K305" s="143"/>
      <c r="L305" s="143"/>
      <c r="M305" s="143"/>
      <c r="N305" s="143"/>
      <c r="O305" s="143"/>
      <c r="P305" s="143"/>
      <c r="Q305" s="143"/>
      <c r="R305" s="143"/>
      <c r="S305" s="143"/>
      <c r="T305" s="143"/>
      <c r="U305" s="143"/>
      <c r="V305" s="143"/>
    </row>
    <row r="306" spans="1:22">
      <c r="A306" s="143"/>
      <c r="B306" s="143"/>
      <c r="C306" s="143"/>
      <c r="D306" s="143"/>
      <c r="E306" s="143"/>
      <c r="F306" s="143"/>
      <c r="G306" s="143"/>
      <c r="H306" s="143"/>
      <c r="I306" s="143"/>
      <c r="J306" s="143"/>
      <c r="K306" s="143"/>
      <c r="L306" s="143"/>
      <c r="M306" s="143"/>
      <c r="N306" s="143"/>
      <c r="O306" s="143"/>
      <c r="P306" s="143"/>
      <c r="Q306" s="143"/>
      <c r="R306" s="143"/>
      <c r="S306" s="143"/>
      <c r="T306" s="143"/>
      <c r="U306" s="143"/>
      <c r="V306" s="143"/>
    </row>
    <row r="307" spans="1:22">
      <c r="A307" s="143"/>
      <c r="B307" s="143"/>
      <c r="C307" s="143"/>
      <c r="D307" s="143"/>
      <c r="E307" s="143"/>
      <c r="F307" s="143"/>
      <c r="G307" s="143"/>
      <c r="H307" s="143"/>
      <c r="I307" s="143"/>
      <c r="J307" s="143"/>
      <c r="K307" s="143"/>
      <c r="L307" s="143"/>
      <c r="M307" s="143"/>
      <c r="N307" s="143"/>
      <c r="O307" s="143"/>
      <c r="P307" s="143"/>
      <c r="Q307" s="143"/>
      <c r="R307" s="143"/>
      <c r="S307" s="143"/>
      <c r="T307" s="143"/>
      <c r="U307" s="143"/>
      <c r="V307" s="143"/>
    </row>
    <row r="308" spans="1:22">
      <c r="A308" s="143"/>
      <c r="B308" s="143"/>
      <c r="C308" s="143"/>
      <c r="D308" s="143"/>
      <c r="E308" s="143"/>
      <c r="F308" s="143"/>
      <c r="G308" s="143"/>
      <c r="H308" s="143"/>
      <c r="I308" s="143"/>
      <c r="J308" s="143"/>
      <c r="K308" s="143"/>
      <c r="L308" s="143"/>
      <c r="M308" s="143"/>
      <c r="N308" s="143"/>
      <c r="O308" s="143"/>
      <c r="P308" s="143"/>
      <c r="Q308" s="143"/>
      <c r="R308" s="143"/>
      <c r="S308" s="143"/>
      <c r="T308" s="143"/>
      <c r="U308" s="143"/>
      <c r="V308" s="143"/>
    </row>
    <row r="309" spans="1:22">
      <c r="A309" s="143"/>
      <c r="B309" s="143"/>
      <c r="C309" s="143"/>
      <c r="D309" s="143"/>
      <c r="E309" s="143"/>
      <c r="F309" s="143"/>
      <c r="G309" s="143"/>
      <c r="H309" s="143"/>
      <c r="I309" s="143"/>
      <c r="J309" s="143"/>
      <c r="K309" s="143"/>
      <c r="L309" s="143"/>
      <c r="M309" s="143"/>
      <c r="N309" s="143"/>
      <c r="O309" s="143"/>
      <c r="P309" s="143"/>
      <c r="Q309" s="143"/>
      <c r="R309" s="143"/>
      <c r="S309" s="143"/>
      <c r="T309" s="143"/>
      <c r="U309" s="143"/>
      <c r="V309" s="143"/>
    </row>
    <row r="310" spans="1:22">
      <c r="A310" s="143"/>
      <c r="B310" s="143"/>
      <c r="C310" s="143"/>
      <c r="D310" s="143"/>
      <c r="E310" s="143"/>
      <c r="F310" s="143"/>
      <c r="G310" s="143"/>
      <c r="H310" s="143"/>
      <c r="I310" s="143"/>
      <c r="J310" s="143"/>
      <c r="K310" s="143"/>
      <c r="L310" s="143"/>
      <c r="M310" s="143"/>
      <c r="N310" s="143"/>
      <c r="O310" s="143"/>
      <c r="P310" s="143"/>
      <c r="Q310" s="143"/>
      <c r="R310" s="143"/>
      <c r="S310" s="143"/>
      <c r="T310" s="143"/>
      <c r="U310" s="143"/>
      <c r="V310" s="143"/>
    </row>
    <row r="311" spans="1:22">
      <c r="A311" s="143"/>
      <c r="B311" s="143"/>
      <c r="C311" s="143"/>
      <c r="D311" s="143"/>
      <c r="E311" s="143"/>
      <c r="F311" s="143"/>
      <c r="G311" s="143"/>
      <c r="H311" s="143"/>
      <c r="I311" s="143"/>
      <c r="J311" s="143"/>
      <c r="K311" s="143"/>
      <c r="L311" s="143"/>
      <c r="M311" s="143"/>
      <c r="N311" s="143"/>
      <c r="O311" s="143"/>
      <c r="P311" s="143"/>
      <c r="Q311" s="143"/>
      <c r="R311" s="143"/>
      <c r="S311" s="143"/>
      <c r="T311" s="143"/>
      <c r="U311" s="143"/>
      <c r="V311" s="143"/>
    </row>
    <row r="312" spans="1:22">
      <c r="A312" s="143"/>
      <c r="B312" s="143"/>
      <c r="C312" s="143"/>
      <c r="D312" s="143"/>
      <c r="E312" s="143"/>
      <c r="F312" s="143"/>
      <c r="G312" s="143"/>
      <c r="H312" s="143"/>
      <c r="I312" s="143"/>
      <c r="J312" s="143"/>
      <c r="K312" s="143"/>
      <c r="L312" s="143"/>
      <c r="M312" s="143"/>
      <c r="N312" s="143"/>
      <c r="O312" s="143"/>
      <c r="P312" s="143"/>
      <c r="Q312" s="143"/>
      <c r="R312" s="143"/>
      <c r="S312" s="143"/>
      <c r="T312" s="143"/>
      <c r="U312" s="143"/>
      <c r="V312" s="143"/>
    </row>
    <row r="313" spans="1:22">
      <c r="A313" s="143"/>
      <c r="B313" s="143"/>
      <c r="C313" s="143"/>
      <c r="D313" s="143"/>
      <c r="E313" s="143"/>
      <c r="F313" s="143"/>
      <c r="G313" s="143"/>
      <c r="H313" s="143"/>
      <c r="I313" s="143"/>
      <c r="J313" s="143"/>
      <c r="K313" s="143"/>
      <c r="L313" s="143"/>
      <c r="M313" s="143"/>
      <c r="N313" s="143"/>
      <c r="O313" s="143"/>
      <c r="P313" s="143"/>
      <c r="Q313" s="143"/>
      <c r="R313" s="143"/>
      <c r="S313" s="143"/>
      <c r="T313" s="143"/>
      <c r="U313" s="143"/>
      <c r="V313" s="143"/>
    </row>
    <row r="314" spans="1:22">
      <c r="A314" s="143"/>
      <c r="B314" s="143"/>
      <c r="C314" s="143"/>
      <c r="D314" s="143"/>
      <c r="E314" s="143"/>
      <c r="F314" s="143"/>
      <c r="G314" s="143"/>
      <c r="H314" s="143"/>
      <c r="I314" s="143"/>
      <c r="J314" s="143"/>
      <c r="K314" s="143"/>
      <c r="L314" s="143"/>
      <c r="M314" s="143"/>
      <c r="N314" s="143"/>
      <c r="O314" s="143"/>
      <c r="P314" s="143"/>
      <c r="Q314" s="143"/>
      <c r="R314" s="143"/>
      <c r="S314" s="143"/>
      <c r="T314" s="143"/>
      <c r="U314" s="143"/>
      <c r="V314" s="143"/>
    </row>
    <row r="315" spans="1:22">
      <c r="A315" s="143"/>
      <c r="B315" s="143"/>
      <c r="C315" s="143"/>
      <c r="D315" s="143"/>
      <c r="E315" s="143"/>
      <c r="F315" s="143"/>
      <c r="G315" s="143"/>
      <c r="H315" s="143"/>
      <c r="I315" s="143"/>
      <c r="J315" s="143"/>
      <c r="K315" s="143"/>
      <c r="L315" s="143"/>
      <c r="M315" s="143"/>
      <c r="N315" s="143"/>
      <c r="O315" s="143"/>
      <c r="P315" s="143"/>
      <c r="Q315" s="143"/>
      <c r="R315" s="143"/>
      <c r="S315" s="143"/>
      <c r="T315" s="143"/>
      <c r="U315" s="143"/>
      <c r="V315" s="143"/>
    </row>
    <row r="316" spans="1:22">
      <c r="A316" s="143"/>
      <c r="B316" s="143"/>
      <c r="C316" s="143"/>
      <c r="D316" s="143"/>
      <c r="E316" s="143"/>
      <c r="F316" s="143"/>
      <c r="G316" s="143"/>
      <c r="H316" s="143"/>
      <c r="I316" s="143"/>
      <c r="J316" s="143"/>
      <c r="K316" s="143"/>
      <c r="L316" s="143"/>
      <c r="M316" s="143"/>
      <c r="N316" s="143"/>
      <c r="O316" s="143"/>
      <c r="P316" s="143"/>
      <c r="Q316" s="143"/>
      <c r="R316" s="143"/>
      <c r="S316" s="143"/>
      <c r="T316" s="143"/>
      <c r="U316" s="143"/>
      <c r="V316" s="143"/>
    </row>
    <row r="317" spans="1:22">
      <c r="A317" s="143"/>
      <c r="B317" s="143"/>
      <c r="C317" s="143"/>
      <c r="D317" s="143"/>
      <c r="E317" s="143"/>
      <c r="F317" s="143"/>
      <c r="G317" s="143"/>
      <c r="H317" s="143"/>
      <c r="I317" s="143"/>
      <c r="J317" s="143"/>
      <c r="K317" s="143"/>
      <c r="L317" s="143"/>
      <c r="M317" s="143"/>
      <c r="N317" s="143"/>
      <c r="O317" s="143"/>
      <c r="P317" s="143"/>
      <c r="Q317" s="143"/>
      <c r="R317" s="143"/>
      <c r="S317" s="143"/>
      <c r="T317" s="143"/>
      <c r="U317" s="143"/>
      <c r="V317" s="143"/>
    </row>
    <row r="318" spans="1:22">
      <c r="A318" s="143"/>
      <c r="B318" s="143"/>
      <c r="C318" s="143"/>
      <c r="D318" s="143"/>
      <c r="E318" s="143"/>
      <c r="F318" s="143"/>
      <c r="G318" s="143"/>
      <c r="H318" s="143"/>
      <c r="I318" s="143"/>
      <c r="J318" s="143"/>
      <c r="K318" s="143"/>
      <c r="L318" s="143"/>
      <c r="M318" s="143"/>
      <c r="N318" s="143"/>
      <c r="O318" s="143"/>
      <c r="P318" s="143"/>
      <c r="Q318" s="143"/>
      <c r="R318" s="143"/>
      <c r="S318" s="143"/>
      <c r="T318" s="143"/>
      <c r="U318" s="143"/>
      <c r="V318" s="143"/>
    </row>
    <row r="319" spans="1:22">
      <c r="A319" s="143"/>
      <c r="B319" s="143"/>
      <c r="C319" s="143"/>
      <c r="D319" s="143"/>
      <c r="E319" s="143"/>
      <c r="F319" s="143"/>
      <c r="G319" s="143"/>
      <c r="H319" s="143"/>
      <c r="I319" s="143"/>
      <c r="J319" s="143"/>
      <c r="K319" s="143"/>
      <c r="L319" s="143"/>
      <c r="M319" s="143"/>
      <c r="N319" s="143"/>
      <c r="O319" s="143"/>
      <c r="P319" s="143"/>
      <c r="Q319" s="143"/>
      <c r="R319" s="143"/>
      <c r="S319" s="143"/>
      <c r="T319" s="143"/>
      <c r="U319" s="143"/>
      <c r="V319" s="143"/>
    </row>
    <row r="320" spans="1:22">
      <c r="A320" s="143"/>
      <c r="B320" s="143"/>
      <c r="C320" s="143"/>
      <c r="D320" s="143"/>
      <c r="E320" s="143"/>
      <c r="F320" s="143"/>
      <c r="G320" s="143"/>
      <c r="H320" s="143"/>
      <c r="I320" s="143"/>
      <c r="J320" s="143"/>
      <c r="K320" s="143"/>
      <c r="L320" s="143"/>
      <c r="M320" s="143"/>
      <c r="N320" s="143"/>
      <c r="O320" s="143"/>
      <c r="P320" s="143"/>
      <c r="Q320" s="143"/>
      <c r="R320" s="143"/>
      <c r="S320" s="143"/>
      <c r="T320" s="143"/>
      <c r="U320" s="143"/>
      <c r="V320" s="143"/>
    </row>
    <row r="321" spans="1:22">
      <c r="A321" s="143"/>
      <c r="B321" s="143"/>
      <c r="C321" s="143"/>
      <c r="D321" s="143"/>
      <c r="E321" s="143"/>
      <c r="F321" s="143"/>
      <c r="G321" s="143"/>
      <c r="H321" s="143"/>
      <c r="I321" s="143"/>
      <c r="J321" s="143"/>
      <c r="K321" s="143"/>
      <c r="L321" s="143"/>
      <c r="M321" s="143"/>
      <c r="N321" s="143"/>
      <c r="O321" s="143"/>
      <c r="P321" s="143"/>
      <c r="Q321" s="143"/>
      <c r="R321" s="143"/>
      <c r="S321" s="143"/>
      <c r="T321" s="143"/>
      <c r="U321" s="143"/>
      <c r="V321" s="143"/>
    </row>
    <row r="322" spans="1:22">
      <c r="A322" s="143"/>
      <c r="B322" s="143"/>
      <c r="C322" s="143"/>
      <c r="D322" s="143"/>
      <c r="E322" s="143"/>
      <c r="F322" s="143"/>
      <c r="G322" s="143"/>
      <c r="H322" s="143"/>
      <c r="I322" s="143"/>
      <c r="J322" s="143"/>
      <c r="K322" s="143"/>
      <c r="L322" s="143"/>
      <c r="M322" s="143"/>
      <c r="N322" s="143"/>
      <c r="O322" s="143"/>
      <c r="P322" s="143"/>
      <c r="Q322" s="143"/>
      <c r="R322" s="143"/>
      <c r="S322" s="143"/>
      <c r="T322" s="143"/>
      <c r="U322" s="143"/>
      <c r="V322" s="143"/>
    </row>
    <row r="323" spans="1:22">
      <c r="A323" s="143"/>
      <c r="B323" s="143"/>
      <c r="C323" s="143"/>
      <c r="D323" s="143"/>
      <c r="E323" s="143"/>
      <c r="F323" s="143"/>
      <c r="G323" s="143"/>
      <c r="H323" s="143"/>
      <c r="I323" s="143"/>
      <c r="J323" s="143"/>
      <c r="K323" s="143"/>
      <c r="L323" s="143"/>
      <c r="M323" s="143"/>
      <c r="N323" s="143"/>
      <c r="O323" s="143"/>
      <c r="P323" s="143"/>
      <c r="Q323" s="143"/>
      <c r="R323" s="143"/>
      <c r="S323" s="143"/>
      <c r="T323" s="143"/>
      <c r="U323" s="143"/>
      <c r="V323" s="143"/>
    </row>
    <row r="324" spans="1:22">
      <c r="A324" s="143"/>
      <c r="B324" s="143"/>
      <c r="C324" s="143"/>
      <c r="D324" s="143"/>
      <c r="E324" s="143"/>
      <c r="F324" s="143"/>
      <c r="G324" s="143"/>
      <c r="H324" s="143"/>
      <c r="I324" s="143"/>
      <c r="J324" s="143"/>
      <c r="K324" s="143"/>
      <c r="L324" s="143"/>
      <c r="M324" s="143"/>
      <c r="N324" s="143"/>
      <c r="O324" s="143"/>
      <c r="P324" s="143"/>
      <c r="Q324" s="143"/>
      <c r="R324" s="143"/>
      <c r="S324" s="143"/>
      <c r="T324" s="143"/>
      <c r="U324" s="143"/>
      <c r="V324" s="143"/>
    </row>
    <row r="325" spans="1:22">
      <c r="A325" s="143"/>
      <c r="B325" s="143"/>
      <c r="C325" s="143"/>
      <c r="D325" s="143"/>
      <c r="E325" s="143"/>
      <c r="F325" s="143"/>
      <c r="G325" s="143"/>
      <c r="H325" s="143"/>
      <c r="I325" s="143"/>
      <c r="J325" s="143"/>
      <c r="K325" s="143"/>
      <c r="L325" s="143"/>
      <c r="M325" s="143"/>
      <c r="N325" s="143"/>
      <c r="O325" s="143"/>
      <c r="P325" s="143"/>
      <c r="Q325" s="143"/>
      <c r="R325" s="143"/>
      <c r="S325" s="143"/>
      <c r="T325" s="143"/>
      <c r="U325" s="143"/>
      <c r="V325" s="143"/>
    </row>
    <row r="326" spans="1:22">
      <c r="A326" s="143"/>
      <c r="B326" s="143"/>
      <c r="C326" s="143"/>
      <c r="D326" s="143"/>
      <c r="E326" s="143"/>
      <c r="F326" s="143"/>
      <c r="G326" s="143"/>
      <c r="H326" s="143"/>
      <c r="I326" s="143"/>
      <c r="J326" s="143"/>
      <c r="K326" s="143"/>
      <c r="L326" s="143"/>
      <c r="M326" s="143"/>
      <c r="N326" s="143"/>
      <c r="O326" s="143"/>
      <c r="P326" s="143"/>
      <c r="Q326" s="143"/>
      <c r="R326" s="143"/>
      <c r="S326" s="143"/>
      <c r="T326" s="143"/>
      <c r="U326" s="143"/>
      <c r="V326" s="143"/>
    </row>
    <row r="327" spans="1:22">
      <c r="A327" s="143"/>
      <c r="B327" s="143"/>
      <c r="C327" s="143"/>
      <c r="D327" s="143"/>
      <c r="E327" s="143"/>
      <c r="F327" s="143"/>
      <c r="G327" s="143"/>
      <c r="H327" s="143"/>
      <c r="I327" s="143"/>
      <c r="J327" s="143"/>
      <c r="K327" s="143"/>
      <c r="L327" s="143"/>
      <c r="M327" s="143"/>
      <c r="N327" s="143"/>
      <c r="O327" s="143"/>
      <c r="P327" s="143"/>
      <c r="Q327" s="143"/>
      <c r="R327" s="143"/>
      <c r="S327" s="143"/>
      <c r="T327" s="143"/>
      <c r="U327" s="143"/>
      <c r="V327" s="143"/>
    </row>
    <row r="328" spans="1:22">
      <c r="A328" s="143"/>
      <c r="B328" s="143"/>
      <c r="C328" s="143"/>
      <c r="D328" s="143"/>
      <c r="E328" s="143"/>
      <c r="F328" s="143"/>
      <c r="G328" s="143"/>
      <c r="H328" s="143"/>
      <c r="I328" s="143"/>
      <c r="J328" s="143"/>
      <c r="K328" s="143"/>
      <c r="L328" s="143"/>
      <c r="M328" s="143"/>
      <c r="N328" s="143"/>
      <c r="O328" s="143"/>
      <c r="P328" s="143"/>
      <c r="Q328" s="143"/>
      <c r="R328" s="143"/>
      <c r="S328" s="143"/>
      <c r="T328" s="143"/>
      <c r="U328" s="143"/>
      <c r="V328" s="143"/>
    </row>
    <row r="329" spans="1:22">
      <c r="A329" s="143"/>
      <c r="B329" s="143"/>
      <c r="C329" s="143"/>
      <c r="D329" s="143"/>
      <c r="E329" s="143"/>
      <c r="F329" s="143"/>
      <c r="G329" s="143"/>
      <c r="H329" s="143"/>
      <c r="I329" s="143"/>
      <c r="J329" s="143"/>
      <c r="K329" s="143"/>
      <c r="L329" s="143"/>
      <c r="M329" s="143"/>
      <c r="N329" s="143"/>
      <c r="O329" s="143"/>
      <c r="P329" s="143"/>
      <c r="Q329" s="143"/>
      <c r="R329" s="143"/>
      <c r="S329" s="143"/>
      <c r="T329" s="143"/>
      <c r="U329" s="143"/>
      <c r="V329" s="143"/>
    </row>
    <row r="330" spans="1:22">
      <c r="A330" s="143"/>
      <c r="B330" s="143"/>
      <c r="C330" s="143"/>
      <c r="D330" s="143"/>
      <c r="E330" s="143"/>
      <c r="F330" s="143"/>
      <c r="G330" s="143"/>
      <c r="H330" s="143"/>
      <c r="I330" s="143"/>
      <c r="J330" s="143"/>
      <c r="K330" s="143"/>
      <c r="L330" s="143"/>
      <c r="M330" s="143"/>
      <c r="N330" s="143"/>
      <c r="O330" s="143"/>
      <c r="P330" s="143"/>
      <c r="Q330" s="143"/>
      <c r="R330" s="143"/>
      <c r="S330" s="143"/>
      <c r="T330" s="143"/>
      <c r="U330" s="143"/>
      <c r="V330" s="143"/>
    </row>
    <row r="331" spans="1:22">
      <c r="A331" s="143"/>
      <c r="B331" s="143"/>
      <c r="C331" s="143"/>
      <c r="D331" s="143"/>
      <c r="E331" s="143"/>
      <c r="F331" s="143"/>
      <c r="G331" s="143"/>
      <c r="H331" s="143"/>
      <c r="I331" s="143"/>
      <c r="J331" s="143"/>
      <c r="K331" s="143"/>
      <c r="L331" s="143"/>
      <c r="M331" s="143"/>
      <c r="N331" s="143"/>
      <c r="O331" s="143"/>
      <c r="P331" s="143"/>
      <c r="Q331" s="143"/>
      <c r="R331" s="143"/>
      <c r="S331" s="143"/>
      <c r="T331" s="143"/>
      <c r="U331" s="143"/>
      <c r="V331" s="143"/>
    </row>
    <row r="332" spans="1:22">
      <c r="A332" s="143"/>
      <c r="B332" s="143"/>
      <c r="C332" s="143"/>
      <c r="D332" s="143"/>
      <c r="E332" s="143"/>
      <c r="F332" s="143"/>
      <c r="G332" s="143"/>
      <c r="H332" s="143"/>
      <c r="I332" s="143"/>
      <c r="J332" s="143"/>
      <c r="K332" s="143"/>
      <c r="L332" s="143"/>
      <c r="M332" s="143"/>
      <c r="N332" s="143"/>
      <c r="O332" s="143"/>
      <c r="P332" s="143"/>
      <c r="Q332" s="143"/>
      <c r="R332" s="143"/>
      <c r="S332" s="143"/>
      <c r="T332" s="143"/>
      <c r="U332" s="143"/>
      <c r="V332" s="143"/>
    </row>
    <row r="333" spans="1:22">
      <c r="A333" s="143"/>
      <c r="B333" s="143"/>
      <c r="C333" s="143"/>
      <c r="D333" s="143"/>
      <c r="E333" s="143"/>
      <c r="F333" s="143"/>
      <c r="G333" s="143"/>
      <c r="H333" s="143"/>
      <c r="I333" s="143"/>
      <c r="J333" s="143"/>
      <c r="K333" s="143"/>
      <c r="L333" s="143"/>
      <c r="M333" s="143"/>
      <c r="N333" s="143"/>
      <c r="O333" s="143"/>
      <c r="P333" s="143"/>
      <c r="Q333" s="143"/>
      <c r="R333" s="143"/>
      <c r="S333" s="143"/>
      <c r="T333" s="143"/>
      <c r="U333" s="143"/>
      <c r="V333" s="143"/>
    </row>
    <row r="334" spans="1:22">
      <c r="A334" s="143"/>
      <c r="B334" s="143"/>
      <c r="C334" s="143"/>
      <c r="D334" s="143"/>
      <c r="E334" s="143"/>
      <c r="F334" s="143"/>
      <c r="G334" s="143"/>
      <c r="H334" s="143"/>
      <c r="I334" s="143"/>
      <c r="J334" s="143"/>
      <c r="K334" s="143"/>
      <c r="L334" s="143"/>
      <c r="M334" s="143"/>
      <c r="N334" s="143"/>
      <c r="O334" s="143"/>
      <c r="P334" s="143"/>
      <c r="Q334" s="143"/>
      <c r="R334" s="143"/>
      <c r="S334" s="143"/>
      <c r="T334" s="143"/>
      <c r="U334" s="143"/>
      <c r="V334" s="143"/>
    </row>
    <row r="335" spans="1:22">
      <c r="A335" s="143"/>
      <c r="B335" s="143"/>
      <c r="C335" s="143"/>
      <c r="D335" s="143"/>
      <c r="E335" s="143"/>
      <c r="F335" s="143"/>
      <c r="G335" s="143"/>
      <c r="H335" s="143"/>
      <c r="I335" s="143"/>
      <c r="J335" s="143"/>
      <c r="K335" s="143"/>
      <c r="L335" s="143"/>
      <c r="M335" s="143"/>
      <c r="N335" s="143"/>
      <c r="O335" s="143"/>
      <c r="P335" s="143"/>
      <c r="Q335" s="143"/>
      <c r="R335" s="143"/>
      <c r="S335" s="143"/>
      <c r="T335" s="143"/>
      <c r="U335" s="143"/>
      <c r="V335" s="143"/>
    </row>
    <row r="336" spans="1:22">
      <c r="A336" s="143"/>
      <c r="B336" s="143"/>
      <c r="C336" s="143"/>
      <c r="D336" s="143"/>
      <c r="E336" s="143"/>
      <c r="F336" s="143"/>
      <c r="G336" s="143"/>
      <c r="H336" s="143"/>
      <c r="I336" s="143"/>
      <c r="J336" s="143"/>
      <c r="K336" s="143"/>
      <c r="L336" s="143"/>
      <c r="M336" s="143"/>
      <c r="N336" s="143"/>
      <c r="O336" s="143"/>
      <c r="P336" s="143"/>
      <c r="Q336" s="143"/>
      <c r="R336" s="143"/>
      <c r="S336" s="143"/>
      <c r="T336" s="143"/>
      <c r="U336" s="143"/>
      <c r="V336" s="143"/>
    </row>
  </sheetData>
  <mergeCells count="11">
    <mergeCell ref="B49:C5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83"/>
  <sheetViews>
    <sheetView tabSelected="1" view="pageBreakPreview" topLeftCell="A7" zoomScale="60" zoomScaleNormal="70" workbookViewId="0">
      <selection activeCell="A15" sqref="A15:AD15"/>
    </sheetView>
  </sheetViews>
  <sheetFormatPr defaultRowHeight="15.75"/>
  <cols>
    <col min="1" max="1" width="9.140625" style="24"/>
    <col min="2" max="2" width="57.85546875" style="24" customWidth="1"/>
    <col min="3" max="3" width="18.85546875" style="24" customWidth="1"/>
    <col min="4" max="6" width="19.7109375" style="24" customWidth="1"/>
    <col min="7" max="7" width="26.5703125" style="24" customWidth="1"/>
    <col min="8" max="8" width="21.5703125" style="283" customWidth="1"/>
    <col min="9" max="9" width="19.5703125" style="24" customWidth="1"/>
    <col min="10" max="10" width="12.85546875" style="24" customWidth="1"/>
    <col min="11" max="11" width="10.5703125" style="24" customWidth="1"/>
    <col min="12" max="12" width="9.42578125" style="24" customWidth="1"/>
    <col min="13" max="13" width="11.28515625" style="24" customWidth="1"/>
    <col min="14" max="16" width="9.42578125" style="24" customWidth="1"/>
    <col min="17" max="17" width="13.7109375" style="24" customWidth="1"/>
    <col min="18" max="20" width="9.7109375" style="24" customWidth="1"/>
    <col min="21" max="21" width="14.7109375" style="24" customWidth="1"/>
    <col min="22" max="28" width="9.7109375" style="24" customWidth="1"/>
    <col min="29" max="29" width="14.28515625" style="24" customWidth="1"/>
    <col min="30" max="30" width="15.7109375" style="24" customWidth="1"/>
    <col min="31" max="31" width="16.140625" style="24" customWidth="1"/>
    <col min="32" max="32" width="23" style="24" customWidth="1"/>
    <col min="33" max="33" width="9.42578125" style="24" customWidth="1"/>
    <col min="34" max="34" width="25.7109375" style="24" customWidth="1"/>
    <col min="35" max="35" width="24.85546875" style="24" customWidth="1"/>
    <col min="36" max="16384" width="9.140625" style="24"/>
  </cols>
  <sheetData>
    <row r="1" spans="1:35" ht="18.75">
      <c r="AD1" s="108" t="s">
        <v>67</v>
      </c>
    </row>
    <row r="2" spans="1:35" ht="18.75">
      <c r="AD2" s="45" t="s">
        <v>9</v>
      </c>
    </row>
    <row r="3" spans="1:35" ht="18.75">
      <c r="AD3" s="45" t="s">
        <v>66</v>
      </c>
    </row>
    <row r="4" spans="1:35" ht="18.75" customHeight="1">
      <c r="A4" s="310" t="str">
        <f>'1. паспорт местоположение'!A5:C5</f>
        <v>Год раскрытия информации: 2020 год</v>
      </c>
      <c r="B4" s="310"/>
      <c r="C4" s="310"/>
      <c r="D4" s="310"/>
      <c r="E4" s="310"/>
      <c r="F4" s="310"/>
      <c r="G4" s="310"/>
      <c r="H4" s="310"/>
      <c r="I4" s="310"/>
      <c r="J4" s="310"/>
      <c r="K4" s="310"/>
      <c r="L4" s="310"/>
      <c r="M4" s="310"/>
      <c r="N4" s="310"/>
      <c r="O4" s="310"/>
      <c r="P4" s="310"/>
      <c r="Q4" s="310"/>
      <c r="R4" s="310"/>
      <c r="S4" s="310"/>
      <c r="T4" s="310"/>
      <c r="U4" s="310"/>
      <c r="V4" s="310"/>
      <c r="W4" s="310"/>
      <c r="X4" s="310"/>
      <c r="Y4" s="310"/>
      <c r="Z4" s="310"/>
      <c r="AA4" s="310"/>
      <c r="AB4" s="310"/>
      <c r="AC4" s="310"/>
      <c r="AD4" s="310"/>
      <c r="AE4" s="42"/>
      <c r="AF4" s="42"/>
      <c r="AG4" s="42"/>
      <c r="AH4" s="42"/>
      <c r="AI4" s="42"/>
    </row>
    <row r="5" spans="1:35" ht="18.75">
      <c r="AI5" s="45"/>
    </row>
    <row r="6" spans="1:35" ht="18.75">
      <c r="A6" s="314" t="s">
        <v>8</v>
      </c>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314"/>
      <c r="AB6" s="314"/>
      <c r="AC6" s="314"/>
      <c r="AD6" s="314"/>
      <c r="AE6" s="60"/>
      <c r="AF6" s="60"/>
      <c r="AG6" s="60"/>
      <c r="AH6" s="60"/>
      <c r="AI6" s="60"/>
    </row>
    <row r="7" spans="1:35" ht="18.75">
      <c r="A7" s="60"/>
      <c r="B7" s="60"/>
      <c r="C7" s="60"/>
      <c r="D7" s="60"/>
      <c r="E7" s="60"/>
      <c r="F7" s="60"/>
      <c r="G7" s="60"/>
      <c r="H7" s="284"/>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c r="AH7" s="109"/>
      <c r="AI7" s="109"/>
    </row>
    <row r="8" spans="1:35" ht="18.75">
      <c r="A8" s="313" t="str">
        <f>'[7]6.1. Паспорт сетевой график'!A9:L9</f>
        <v>Филиал АО "Чукотэнерго" Северные электрические сети</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c r="AD8" s="313"/>
      <c r="AE8" s="110"/>
      <c r="AF8" s="110"/>
      <c r="AG8" s="110"/>
      <c r="AH8" s="110"/>
      <c r="AI8" s="110"/>
    </row>
    <row r="9" spans="1:35" ht="18.75" customHeight="1">
      <c r="A9" s="311" t="s">
        <v>7</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63"/>
      <c r="AF9" s="63"/>
      <c r="AG9" s="63"/>
      <c r="AH9" s="63"/>
      <c r="AI9" s="63"/>
    </row>
    <row r="10" spans="1:35" ht="18.75">
      <c r="A10" s="60"/>
      <c r="B10" s="60"/>
      <c r="C10" s="60"/>
      <c r="D10" s="60"/>
      <c r="E10" s="60"/>
      <c r="F10" s="60"/>
      <c r="G10" s="60"/>
      <c r="H10" s="284"/>
      <c r="I10" s="109"/>
      <c r="J10" s="109"/>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c r="AI10" s="109"/>
    </row>
    <row r="11" spans="1:35" ht="18.75">
      <c r="A11" s="313" t="str">
        <f>'1. паспорт местоположение'!A12:C12</f>
        <v>K_524-СЭС-23</v>
      </c>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110"/>
      <c r="AF11" s="110"/>
      <c r="AG11" s="110"/>
      <c r="AH11" s="110"/>
      <c r="AI11" s="110"/>
    </row>
    <row r="12" spans="1:35">
      <c r="A12" s="311" t="s">
        <v>6</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63"/>
      <c r="AF12" s="63"/>
      <c r="AG12" s="63"/>
      <c r="AH12" s="63"/>
      <c r="AI12" s="63"/>
    </row>
    <row r="13" spans="1:35" ht="16.5" customHeight="1">
      <c r="A13" s="111"/>
      <c r="B13" s="111"/>
      <c r="C13" s="111"/>
      <c r="D13" s="111"/>
      <c r="E13" s="111"/>
      <c r="F13" s="111"/>
      <c r="G13" s="111"/>
      <c r="H13" s="285"/>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row>
    <row r="14" spans="1:35" ht="18.75" customHeight="1">
      <c r="A14" s="312" t="str">
        <f>'[7]1. паспорт местоположение'!A15:C15</f>
        <v>Строительство двух одноцепных ВЛ 110 кВ Певек-Билибино (этап строительства №1)</v>
      </c>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312"/>
      <c r="AB14" s="312"/>
      <c r="AC14" s="312"/>
      <c r="AD14" s="312"/>
      <c r="AE14" s="113"/>
      <c r="AF14" s="113"/>
      <c r="AG14" s="113"/>
      <c r="AH14" s="113"/>
      <c r="AI14" s="113"/>
    </row>
    <row r="15" spans="1:35" ht="15.75" customHeight="1">
      <c r="A15" s="311" t="s">
        <v>4</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63"/>
      <c r="AF15" s="63"/>
      <c r="AG15" s="63"/>
      <c r="AH15" s="63"/>
      <c r="AI15" s="63"/>
    </row>
    <row r="16" spans="1:3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row>
    <row r="17" spans="1:35">
      <c r="C17" s="123"/>
      <c r="D17" s="123"/>
      <c r="E17" s="123"/>
      <c r="F17" s="123"/>
      <c r="G17" s="123"/>
    </row>
    <row r="18" spans="1:35">
      <c r="A18" s="413" t="s">
        <v>401</v>
      </c>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114"/>
      <c r="AF18" s="114"/>
      <c r="AG18" s="114"/>
      <c r="AH18" s="114"/>
      <c r="AI18" s="114"/>
    </row>
    <row r="20" spans="1:35" ht="33" customHeight="1">
      <c r="A20" s="390" t="s">
        <v>183</v>
      </c>
      <c r="B20" s="390" t="s">
        <v>182</v>
      </c>
      <c r="C20" s="390" t="s">
        <v>181</v>
      </c>
      <c r="D20" s="390"/>
      <c r="E20" s="287"/>
      <c r="F20" s="408" t="s">
        <v>180</v>
      </c>
      <c r="G20" s="409"/>
      <c r="H20" s="390" t="s">
        <v>581</v>
      </c>
      <c r="I20" s="402" t="s">
        <v>580</v>
      </c>
      <c r="J20" s="402"/>
      <c r="K20" s="402"/>
      <c r="L20" s="402"/>
      <c r="M20" s="402" t="s">
        <v>438</v>
      </c>
      <c r="N20" s="402"/>
      <c r="O20" s="402"/>
      <c r="P20" s="402"/>
      <c r="Q20" s="405" t="s">
        <v>516</v>
      </c>
      <c r="R20" s="406"/>
      <c r="S20" s="406"/>
      <c r="T20" s="407"/>
      <c r="U20" s="405" t="s">
        <v>538</v>
      </c>
      <c r="V20" s="406"/>
      <c r="W20" s="406"/>
      <c r="X20" s="407"/>
      <c r="Y20" s="405" t="s">
        <v>543</v>
      </c>
      <c r="Z20" s="406"/>
      <c r="AA20" s="406"/>
      <c r="AB20" s="407"/>
      <c r="AC20" s="414" t="s">
        <v>179</v>
      </c>
      <c r="AD20" s="414"/>
      <c r="AE20" s="115"/>
      <c r="AF20" s="115"/>
      <c r="AG20" s="115"/>
    </row>
    <row r="21" spans="1:35" ht="99.75" customHeight="1">
      <c r="A21" s="390"/>
      <c r="B21" s="390"/>
      <c r="C21" s="390"/>
      <c r="D21" s="390"/>
      <c r="E21" s="305"/>
      <c r="F21" s="410"/>
      <c r="G21" s="411"/>
      <c r="H21" s="390"/>
      <c r="I21" s="390" t="s">
        <v>2</v>
      </c>
      <c r="J21" s="390"/>
      <c r="K21" s="390" t="s">
        <v>177</v>
      </c>
      <c r="L21" s="390"/>
      <c r="M21" s="390" t="s">
        <v>2</v>
      </c>
      <c r="N21" s="390"/>
      <c r="O21" s="390" t="s">
        <v>177</v>
      </c>
      <c r="P21" s="390"/>
      <c r="Q21" s="403" t="s">
        <v>2</v>
      </c>
      <c r="R21" s="404"/>
      <c r="S21" s="403" t="s">
        <v>177</v>
      </c>
      <c r="T21" s="404"/>
      <c r="U21" s="403" t="s">
        <v>2</v>
      </c>
      <c r="V21" s="404"/>
      <c r="W21" s="403" t="s">
        <v>177</v>
      </c>
      <c r="X21" s="404"/>
      <c r="Y21" s="403" t="s">
        <v>2</v>
      </c>
      <c r="Z21" s="404"/>
      <c r="AA21" s="403" t="s">
        <v>177</v>
      </c>
      <c r="AB21" s="404"/>
      <c r="AC21" s="414"/>
      <c r="AD21" s="414"/>
    </row>
    <row r="22" spans="1:35" ht="89.25" customHeight="1">
      <c r="A22" s="390"/>
      <c r="B22" s="390"/>
      <c r="C22" s="304" t="s">
        <v>2</v>
      </c>
      <c r="D22" s="304" t="s">
        <v>177</v>
      </c>
      <c r="E22" s="304"/>
      <c r="F22" s="116" t="s">
        <v>582</v>
      </c>
      <c r="G22" s="116" t="s">
        <v>583</v>
      </c>
      <c r="H22" s="390"/>
      <c r="I22" s="117" t="s">
        <v>385</v>
      </c>
      <c r="J22" s="117" t="s">
        <v>450</v>
      </c>
      <c r="K22" s="117" t="s">
        <v>385</v>
      </c>
      <c r="L22" s="117" t="s">
        <v>386</v>
      </c>
      <c r="M22" s="117" t="s">
        <v>385</v>
      </c>
      <c r="N22" s="117" t="s">
        <v>450</v>
      </c>
      <c r="O22" s="117" t="s">
        <v>385</v>
      </c>
      <c r="P22" s="117" t="s">
        <v>386</v>
      </c>
      <c r="Q22" s="117" t="s">
        <v>385</v>
      </c>
      <c r="R22" s="117" t="s">
        <v>450</v>
      </c>
      <c r="S22" s="117" t="s">
        <v>385</v>
      </c>
      <c r="T22" s="117" t="s">
        <v>386</v>
      </c>
      <c r="U22" s="117" t="s">
        <v>385</v>
      </c>
      <c r="V22" s="117" t="s">
        <v>450</v>
      </c>
      <c r="W22" s="117" t="s">
        <v>385</v>
      </c>
      <c r="X22" s="117" t="s">
        <v>386</v>
      </c>
      <c r="Y22" s="117" t="s">
        <v>385</v>
      </c>
      <c r="Z22" s="117" t="s">
        <v>450</v>
      </c>
      <c r="AA22" s="117" t="s">
        <v>385</v>
      </c>
      <c r="AB22" s="117" t="s">
        <v>386</v>
      </c>
      <c r="AC22" s="304" t="s">
        <v>178</v>
      </c>
      <c r="AD22" s="304" t="s">
        <v>177</v>
      </c>
    </row>
    <row r="23" spans="1:35" ht="19.5" customHeight="1">
      <c r="A23" s="304">
        <v>1</v>
      </c>
      <c r="B23" s="304">
        <v>2</v>
      </c>
      <c r="C23" s="304">
        <v>3</v>
      </c>
      <c r="D23" s="304">
        <v>4</v>
      </c>
      <c r="E23" s="304"/>
      <c r="F23" s="304">
        <v>6</v>
      </c>
      <c r="G23" s="304">
        <v>6</v>
      </c>
      <c r="H23" s="304">
        <v>7</v>
      </c>
      <c r="I23" s="304">
        <v>22</v>
      </c>
      <c r="J23" s="304">
        <v>26</v>
      </c>
      <c r="K23" s="304">
        <v>27</v>
      </c>
      <c r="L23" s="304">
        <v>28</v>
      </c>
      <c r="M23" s="304">
        <v>22</v>
      </c>
      <c r="N23" s="304">
        <v>26</v>
      </c>
      <c r="O23" s="304">
        <v>27</v>
      </c>
      <c r="P23" s="304">
        <v>28</v>
      </c>
      <c r="Q23" s="304">
        <v>29</v>
      </c>
      <c r="R23" s="304">
        <v>30</v>
      </c>
      <c r="S23" s="304">
        <v>34</v>
      </c>
      <c r="T23" s="304">
        <v>35</v>
      </c>
      <c r="U23" s="304">
        <v>36</v>
      </c>
      <c r="V23" s="304">
        <v>37</v>
      </c>
      <c r="W23" s="304">
        <v>38</v>
      </c>
      <c r="X23" s="304">
        <v>39</v>
      </c>
      <c r="Y23" s="304">
        <v>36</v>
      </c>
      <c r="Z23" s="304">
        <v>37</v>
      </c>
      <c r="AA23" s="304">
        <v>38</v>
      </c>
      <c r="AB23" s="304">
        <v>39</v>
      </c>
      <c r="AC23" s="304">
        <v>40</v>
      </c>
      <c r="AD23" s="304">
        <v>41</v>
      </c>
    </row>
    <row r="24" spans="1:35" ht="47.25" customHeight="1">
      <c r="A24" s="118">
        <v>1</v>
      </c>
      <c r="B24" s="119" t="s">
        <v>176</v>
      </c>
      <c r="C24" s="120">
        <f>C25+C29</f>
        <v>24733.292727312128</v>
      </c>
      <c r="D24" s="120">
        <v>0</v>
      </c>
      <c r="E24" s="120"/>
      <c r="F24" s="120">
        <f>F25+F26+F27+F28+F29</f>
        <v>24291.536750622126</v>
      </c>
      <c r="G24" s="120">
        <f>G25+G26+G27+G28+G29</f>
        <v>24185.880725692026</v>
      </c>
      <c r="H24" s="120">
        <f>H25+H26+H27+H28+H29</f>
        <v>105.6560249301</v>
      </c>
      <c r="I24" s="120">
        <f>I25+I26+I27+I28+I29</f>
        <v>11622.401907804129</v>
      </c>
      <c r="J24" s="120">
        <v>0</v>
      </c>
      <c r="K24" s="120">
        <v>0</v>
      </c>
      <c r="L24" s="120">
        <v>0</v>
      </c>
      <c r="M24" s="120">
        <f>M25+M26+M27+M28+M29</f>
        <v>4575.4993140530551</v>
      </c>
      <c r="N24" s="120">
        <v>0</v>
      </c>
      <c r="O24" s="120">
        <v>0</v>
      </c>
      <c r="P24" s="120">
        <v>0</v>
      </c>
      <c r="Q24" s="120">
        <f>Q25+Q26+Q27+Q28+Q29</f>
        <v>4401.5320186138342</v>
      </c>
      <c r="R24" s="120">
        <v>0</v>
      </c>
      <c r="S24" s="120">
        <v>0</v>
      </c>
      <c r="T24" s="120">
        <v>0</v>
      </c>
      <c r="U24" s="120">
        <f>U25+U26+U27+U28+U29</f>
        <v>3586.4474852210092</v>
      </c>
      <c r="V24" s="120">
        <v>0</v>
      </c>
      <c r="W24" s="120">
        <v>0</v>
      </c>
      <c r="X24" s="120">
        <v>0</v>
      </c>
      <c r="Y24" s="120">
        <f t="shared" ref="Y24:AD24" si="0">Y25+Y26+Y27+Y28+Y29</f>
        <v>0</v>
      </c>
      <c r="Z24" s="120">
        <f t="shared" si="0"/>
        <v>0</v>
      </c>
      <c r="AA24" s="120">
        <f t="shared" si="0"/>
        <v>0</v>
      </c>
      <c r="AB24" s="120">
        <f t="shared" si="0"/>
        <v>0</v>
      </c>
      <c r="AC24" s="120">
        <f t="shared" si="0"/>
        <v>24185.880725692026</v>
      </c>
      <c r="AD24" s="120">
        <f t="shared" si="0"/>
        <v>0</v>
      </c>
      <c r="AF24" s="216">
        <f t="shared" ref="AF24:AF34" si="1">G24-H24-AC24</f>
        <v>-105.6560249301001</v>
      </c>
    </row>
    <row r="25" spans="1:35" ht="24" customHeight="1">
      <c r="A25" s="121" t="s">
        <v>175</v>
      </c>
      <c r="B25" s="303" t="s">
        <v>174</v>
      </c>
      <c r="C25" s="105">
        <v>18177.419958732124</v>
      </c>
      <c r="D25" s="105">
        <v>0</v>
      </c>
      <c r="E25" s="105"/>
      <c r="F25" s="106">
        <v>18177.419958732124</v>
      </c>
      <c r="G25" s="106">
        <v>18177.419958732124</v>
      </c>
      <c r="H25" s="105">
        <v>0</v>
      </c>
      <c r="I25" s="105">
        <v>11260.819357309923</v>
      </c>
      <c r="J25" s="105">
        <v>0</v>
      </c>
      <c r="K25" s="105">
        <v>0</v>
      </c>
      <c r="L25" s="105">
        <v>0</v>
      </c>
      <c r="M25" s="105">
        <v>4046.2384822062104</v>
      </c>
      <c r="N25" s="105">
        <v>0</v>
      </c>
      <c r="O25" s="105">
        <v>0</v>
      </c>
      <c r="P25" s="105">
        <v>0</v>
      </c>
      <c r="Q25" s="105">
        <v>2870.3621192159903</v>
      </c>
      <c r="R25" s="105">
        <v>0</v>
      </c>
      <c r="S25" s="105">
        <v>0</v>
      </c>
      <c r="T25" s="105">
        <v>0</v>
      </c>
      <c r="U25" s="105">
        <v>0</v>
      </c>
      <c r="V25" s="105">
        <v>0</v>
      </c>
      <c r="W25" s="105">
        <v>0</v>
      </c>
      <c r="X25" s="105">
        <v>0</v>
      </c>
      <c r="Y25" s="105">
        <v>0</v>
      </c>
      <c r="Z25" s="105">
        <v>0</v>
      </c>
      <c r="AA25" s="105">
        <v>0</v>
      </c>
      <c r="AB25" s="105">
        <v>0</v>
      </c>
      <c r="AC25" s="105">
        <f>I25+M25+Q25+U25</f>
        <v>18177.419958732124</v>
      </c>
      <c r="AD25" s="106">
        <v>0</v>
      </c>
      <c r="AF25" s="216">
        <f t="shared" si="1"/>
        <v>0</v>
      </c>
    </row>
    <row r="26" spans="1:35">
      <c r="A26" s="121" t="s">
        <v>173</v>
      </c>
      <c r="B26" s="303" t="s">
        <v>172</v>
      </c>
      <c r="C26" s="105">
        <v>0</v>
      </c>
      <c r="D26" s="105">
        <v>0</v>
      </c>
      <c r="E26" s="105"/>
      <c r="F26" s="106">
        <v>0</v>
      </c>
      <c r="G26" s="106">
        <v>0</v>
      </c>
      <c r="H26" s="105">
        <v>0</v>
      </c>
      <c r="I26" s="105">
        <v>0</v>
      </c>
      <c r="J26" s="105">
        <v>0</v>
      </c>
      <c r="K26" s="105">
        <v>0</v>
      </c>
      <c r="L26" s="105">
        <v>0</v>
      </c>
      <c r="M26" s="105">
        <v>0</v>
      </c>
      <c r="N26" s="105">
        <v>0</v>
      </c>
      <c r="O26" s="105">
        <v>0</v>
      </c>
      <c r="P26" s="105">
        <v>0</v>
      </c>
      <c r="Q26" s="105">
        <v>0</v>
      </c>
      <c r="R26" s="105">
        <v>0</v>
      </c>
      <c r="S26" s="105">
        <v>0</v>
      </c>
      <c r="T26" s="105">
        <v>0</v>
      </c>
      <c r="U26" s="105">
        <v>0</v>
      </c>
      <c r="V26" s="105">
        <v>0</v>
      </c>
      <c r="W26" s="105">
        <v>0</v>
      </c>
      <c r="X26" s="105">
        <v>0</v>
      </c>
      <c r="Y26" s="105">
        <v>0</v>
      </c>
      <c r="Z26" s="105">
        <v>0</v>
      </c>
      <c r="AA26" s="105">
        <v>0</v>
      </c>
      <c r="AB26" s="105">
        <v>0</v>
      </c>
      <c r="AC26" s="105">
        <f t="shared" ref="AC26:AC34" si="2">I26+M26+Q26+U26+Y26</f>
        <v>0</v>
      </c>
      <c r="AD26" s="106">
        <v>0</v>
      </c>
      <c r="AF26" s="216">
        <f t="shared" si="1"/>
        <v>0</v>
      </c>
    </row>
    <row r="27" spans="1:35" ht="31.5">
      <c r="A27" s="121" t="s">
        <v>171</v>
      </c>
      <c r="B27" s="303" t="s">
        <v>341</v>
      </c>
      <c r="C27" s="105">
        <v>0</v>
      </c>
      <c r="D27" s="105">
        <v>0</v>
      </c>
      <c r="E27" s="105"/>
      <c r="F27" s="106">
        <v>0</v>
      </c>
      <c r="G27" s="106">
        <v>0</v>
      </c>
      <c r="H27" s="105">
        <v>0</v>
      </c>
      <c r="I27" s="105">
        <v>0</v>
      </c>
      <c r="J27" s="105">
        <v>0</v>
      </c>
      <c r="K27" s="105">
        <v>0</v>
      </c>
      <c r="L27" s="105">
        <v>0</v>
      </c>
      <c r="M27" s="105">
        <v>0</v>
      </c>
      <c r="N27" s="105">
        <v>0</v>
      </c>
      <c r="O27" s="105">
        <v>0</v>
      </c>
      <c r="P27" s="105">
        <v>0</v>
      </c>
      <c r="Q27" s="105">
        <v>0</v>
      </c>
      <c r="R27" s="105">
        <v>0</v>
      </c>
      <c r="S27" s="105">
        <v>0</v>
      </c>
      <c r="T27" s="105">
        <v>0</v>
      </c>
      <c r="U27" s="105">
        <v>0</v>
      </c>
      <c r="V27" s="105">
        <v>0</v>
      </c>
      <c r="W27" s="105">
        <v>0</v>
      </c>
      <c r="X27" s="105">
        <v>0</v>
      </c>
      <c r="Y27" s="105">
        <v>0</v>
      </c>
      <c r="Z27" s="105">
        <v>0</v>
      </c>
      <c r="AA27" s="105">
        <v>0</v>
      </c>
      <c r="AB27" s="105">
        <v>0</v>
      </c>
      <c r="AC27" s="105">
        <f t="shared" si="2"/>
        <v>0</v>
      </c>
      <c r="AD27" s="106">
        <v>0</v>
      </c>
      <c r="AF27" s="216">
        <f t="shared" si="1"/>
        <v>0</v>
      </c>
    </row>
    <row r="28" spans="1:35">
      <c r="A28" s="121" t="s">
        <v>170</v>
      </c>
      <c r="B28" s="303" t="s">
        <v>169</v>
      </c>
      <c r="C28" s="105">
        <v>0</v>
      </c>
      <c r="D28" s="105">
        <v>0</v>
      </c>
      <c r="E28" s="105"/>
      <c r="F28" s="106">
        <v>0</v>
      </c>
      <c r="G28" s="106">
        <v>0</v>
      </c>
      <c r="H28" s="105">
        <v>0</v>
      </c>
      <c r="I28" s="105">
        <v>0</v>
      </c>
      <c r="J28" s="105">
        <v>0</v>
      </c>
      <c r="K28" s="105">
        <v>0</v>
      </c>
      <c r="L28" s="105">
        <v>0</v>
      </c>
      <c r="M28" s="105">
        <v>0</v>
      </c>
      <c r="N28" s="105">
        <v>0</v>
      </c>
      <c r="O28" s="105">
        <v>0</v>
      </c>
      <c r="P28" s="105">
        <v>0</v>
      </c>
      <c r="Q28" s="105">
        <v>0</v>
      </c>
      <c r="R28" s="105">
        <v>0</v>
      </c>
      <c r="S28" s="105">
        <v>0</v>
      </c>
      <c r="T28" s="105">
        <v>0</v>
      </c>
      <c r="U28" s="105">
        <v>0</v>
      </c>
      <c r="V28" s="105">
        <v>0</v>
      </c>
      <c r="W28" s="105">
        <v>0</v>
      </c>
      <c r="X28" s="105">
        <v>0</v>
      </c>
      <c r="Y28" s="105">
        <v>0</v>
      </c>
      <c r="Z28" s="105">
        <v>0</v>
      </c>
      <c r="AA28" s="105">
        <v>0</v>
      </c>
      <c r="AB28" s="105">
        <v>0</v>
      </c>
      <c r="AC28" s="105">
        <f t="shared" si="2"/>
        <v>0</v>
      </c>
      <c r="AD28" s="106">
        <v>0</v>
      </c>
      <c r="AF28" s="216">
        <f t="shared" si="1"/>
        <v>0</v>
      </c>
    </row>
    <row r="29" spans="1:35">
      <c r="A29" s="121" t="s">
        <v>168</v>
      </c>
      <c r="B29" s="454" t="s">
        <v>167</v>
      </c>
      <c r="C29" s="105">
        <v>6555.8727685800031</v>
      </c>
      <c r="D29" s="105">
        <v>0</v>
      </c>
      <c r="E29" s="105"/>
      <c r="F29" s="106">
        <v>6114.1167918900028</v>
      </c>
      <c r="G29" s="106">
        <v>6008.4607669599027</v>
      </c>
      <c r="H29" s="105">
        <v>105.6560249301</v>
      </c>
      <c r="I29" s="105">
        <v>361.58255049420546</v>
      </c>
      <c r="J29" s="105">
        <v>0</v>
      </c>
      <c r="K29" s="105">
        <v>0</v>
      </c>
      <c r="L29" s="105">
        <v>0</v>
      </c>
      <c r="M29" s="105">
        <v>529.26083184684421</v>
      </c>
      <c r="N29" s="105">
        <v>0</v>
      </c>
      <c r="O29" s="105">
        <v>0</v>
      </c>
      <c r="P29" s="105">
        <v>0</v>
      </c>
      <c r="Q29" s="105">
        <v>1531.1698993978439</v>
      </c>
      <c r="R29" s="105">
        <v>0</v>
      </c>
      <c r="S29" s="105">
        <v>0</v>
      </c>
      <c r="T29" s="105">
        <v>0</v>
      </c>
      <c r="U29" s="105">
        <v>3586.4474852210092</v>
      </c>
      <c r="V29" s="105">
        <v>0</v>
      </c>
      <c r="W29" s="105">
        <v>0</v>
      </c>
      <c r="X29" s="105">
        <v>0</v>
      </c>
      <c r="Y29" s="105">
        <v>0</v>
      </c>
      <c r="Z29" s="105">
        <v>0</v>
      </c>
      <c r="AA29" s="105">
        <v>0</v>
      </c>
      <c r="AB29" s="105">
        <v>0</v>
      </c>
      <c r="AC29" s="105">
        <f t="shared" si="2"/>
        <v>6008.4607669599027</v>
      </c>
      <c r="AD29" s="106">
        <v>0</v>
      </c>
      <c r="AF29" s="216">
        <f t="shared" si="1"/>
        <v>-105.6560249301001</v>
      </c>
    </row>
    <row r="30" spans="1:35" ht="47.25">
      <c r="A30" s="118" t="s">
        <v>62</v>
      </c>
      <c r="B30" s="119" t="s">
        <v>166</v>
      </c>
      <c r="C30" s="120">
        <f>C31+C32+C33+C34</f>
        <v>20611.077272750001</v>
      </c>
      <c r="D30" s="105">
        <v>0</v>
      </c>
      <c r="E30" s="288"/>
      <c r="F30" s="120">
        <f>F31+F32+F33+F34</f>
        <v>20219.868928530002</v>
      </c>
      <c r="G30" s="120">
        <f>G31+G32+G33+G34</f>
        <v>20137.612744940001</v>
      </c>
      <c r="H30" s="290">
        <f t="shared" ref="H30:I30" si="3">H31+H32+H33+H34</f>
        <v>82.256183589999992</v>
      </c>
      <c r="I30" s="120">
        <f t="shared" si="3"/>
        <v>1295.8477536344778</v>
      </c>
      <c r="J30" s="120">
        <f>J31+J32+J33+J34</f>
        <v>0</v>
      </c>
      <c r="K30" s="120">
        <v>0</v>
      </c>
      <c r="L30" s="120">
        <v>0</v>
      </c>
      <c r="M30" s="120">
        <f>M31+M32+M33+M34</f>
        <v>7496.007856759762</v>
      </c>
      <c r="N30" s="120">
        <f>N31+N32+N33+N34</f>
        <v>0</v>
      </c>
      <c r="O30" s="120">
        <v>0</v>
      </c>
      <c r="P30" s="120">
        <v>0</v>
      </c>
      <c r="Q30" s="120">
        <f>Q31+Q32+Q33+Q34</f>
        <v>6685.8348152045128</v>
      </c>
      <c r="R30" s="120">
        <v>0</v>
      </c>
      <c r="S30" s="120">
        <v>0</v>
      </c>
      <c r="T30" s="120">
        <v>0</v>
      </c>
      <c r="U30" s="120">
        <f>U31+U32+U33+U34</f>
        <v>4659.9223193475136</v>
      </c>
      <c r="V30" s="120">
        <v>0</v>
      </c>
      <c r="W30" s="120">
        <v>0</v>
      </c>
      <c r="X30" s="120">
        <v>0</v>
      </c>
      <c r="Y30" s="120">
        <f>Y31+Y32+Y33+Y34</f>
        <v>0</v>
      </c>
      <c r="Z30" s="120">
        <f t="shared" ref="Z30:AB30" si="4">Z31+Z32+Z33+Z34</f>
        <v>0</v>
      </c>
      <c r="AA30" s="120">
        <f t="shared" si="4"/>
        <v>0</v>
      </c>
      <c r="AB30" s="120">
        <f t="shared" si="4"/>
        <v>0</v>
      </c>
      <c r="AC30" s="120">
        <f t="shared" si="2"/>
        <v>20137.612744946266</v>
      </c>
      <c r="AD30" s="122">
        <f>AD31+AD32+AD33+AD34</f>
        <v>0</v>
      </c>
      <c r="AF30" s="216">
        <f t="shared" si="1"/>
        <v>-82.256183596266055</v>
      </c>
      <c r="AH30" s="124"/>
      <c r="AI30" s="125"/>
    </row>
    <row r="31" spans="1:35">
      <c r="A31" s="121" t="s">
        <v>165</v>
      </c>
      <c r="B31" s="303" t="s">
        <v>164</v>
      </c>
      <c r="C31" s="105">
        <v>775.69395431999999</v>
      </c>
      <c r="D31" s="105">
        <v>0</v>
      </c>
      <c r="E31" s="105"/>
      <c r="F31" s="105">
        <v>408.19315512999998</v>
      </c>
      <c r="G31" s="105">
        <v>386.93449913000001</v>
      </c>
      <c r="H31" s="289">
        <v>21.258655999999998</v>
      </c>
      <c r="I31" s="105">
        <v>45.685158691508889</v>
      </c>
      <c r="J31" s="105">
        <v>0</v>
      </c>
      <c r="K31" s="105">
        <v>0</v>
      </c>
      <c r="L31" s="105">
        <v>0</v>
      </c>
      <c r="M31" s="105">
        <v>135.74594541110068</v>
      </c>
      <c r="N31" s="105">
        <v>0</v>
      </c>
      <c r="O31" s="105">
        <v>0</v>
      </c>
      <c r="P31" s="105">
        <v>0</v>
      </c>
      <c r="Q31" s="105">
        <v>120.73994138553917</v>
      </c>
      <c r="R31" s="105">
        <v>0</v>
      </c>
      <c r="S31" s="105">
        <v>0</v>
      </c>
      <c r="T31" s="105">
        <v>0</v>
      </c>
      <c r="U31" s="105">
        <v>84.763453645906878</v>
      </c>
      <c r="V31" s="105">
        <v>0</v>
      </c>
      <c r="W31" s="105">
        <v>0</v>
      </c>
      <c r="X31" s="105">
        <v>0</v>
      </c>
      <c r="Y31" s="105">
        <v>0</v>
      </c>
      <c r="Z31" s="105">
        <v>0</v>
      </c>
      <c r="AA31" s="105">
        <v>0</v>
      </c>
      <c r="AB31" s="105">
        <v>0</v>
      </c>
      <c r="AC31" s="105">
        <f t="shared" si="2"/>
        <v>386.93449913405561</v>
      </c>
      <c r="AD31" s="106">
        <v>0</v>
      </c>
      <c r="AE31" s="132"/>
      <c r="AF31" s="216">
        <f t="shared" si="1"/>
        <v>-21.258656004055581</v>
      </c>
      <c r="AH31" s="124"/>
      <c r="AI31" s="125"/>
    </row>
    <row r="32" spans="1:35" ht="31.5">
      <c r="A32" s="121" t="s">
        <v>163</v>
      </c>
      <c r="B32" s="303" t="s">
        <v>162</v>
      </c>
      <c r="C32" s="105">
        <v>13784.3521507</v>
      </c>
      <c r="D32" s="105">
        <v>0</v>
      </c>
      <c r="E32" s="105"/>
      <c r="F32" s="105">
        <v>13784.3521507</v>
      </c>
      <c r="G32" s="105">
        <v>13784.3521507</v>
      </c>
      <c r="H32" s="289">
        <v>0</v>
      </c>
      <c r="I32" s="105">
        <v>937.6272494336622</v>
      </c>
      <c r="J32" s="105">
        <v>0</v>
      </c>
      <c r="K32" s="105">
        <v>0</v>
      </c>
      <c r="L32" s="105">
        <v>0</v>
      </c>
      <c r="M32" s="105">
        <v>3767.1528587009011</v>
      </c>
      <c r="N32" s="105">
        <v>0</v>
      </c>
      <c r="O32" s="105">
        <v>0</v>
      </c>
      <c r="P32" s="105">
        <v>0</v>
      </c>
      <c r="Q32" s="105">
        <v>5334.5444539152622</v>
      </c>
      <c r="R32" s="105">
        <v>0</v>
      </c>
      <c r="S32" s="105">
        <v>0</v>
      </c>
      <c r="T32" s="105">
        <v>0</v>
      </c>
      <c r="U32" s="105">
        <v>3745.027588655365</v>
      </c>
      <c r="V32" s="105">
        <v>0</v>
      </c>
      <c r="W32" s="105">
        <v>0</v>
      </c>
      <c r="X32" s="105">
        <v>0</v>
      </c>
      <c r="Y32" s="105">
        <v>0</v>
      </c>
      <c r="Z32" s="105">
        <v>0</v>
      </c>
      <c r="AA32" s="105">
        <v>0</v>
      </c>
      <c r="AB32" s="105">
        <v>0</v>
      </c>
      <c r="AC32" s="105">
        <f t="shared" si="2"/>
        <v>13784.35215070519</v>
      </c>
      <c r="AD32" s="106">
        <v>0</v>
      </c>
      <c r="AE32" s="132"/>
      <c r="AF32" s="216">
        <f t="shared" si="1"/>
        <v>-5.1895767683163285E-9</v>
      </c>
      <c r="AH32" s="124"/>
      <c r="AI32" s="125"/>
    </row>
    <row r="33" spans="1:35">
      <c r="A33" s="121" t="s">
        <v>161</v>
      </c>
      <c r="B33" s="303" t="s">
        <v>160</v>
      </c>
      <c r="C33" s="105">
        <v>2701.2607373199999</v>
      </c>
      <c r="D33" s="105">
        <v>0</v>
      </c>
      <c r="E33" s="105"/>
      <c r="F33" s="105">
        <v>2701.2607373199999</v>
      </c>
      <c r="G33" s="105">
        <v>2701.2607373199999</v>
      </c>
      <c r="H33" s="289">
        <v>0</v>
      </c>
      <c r="I33" s="105">
        <v>2.303195766855707</v>
      </c>
      <c r="J33" s="105">
        <v>0</v>
      </c>
      <c r="K33" s="105">
        <v>0</v>
      </c>
      <c r="L33" s="105">
        <v>0</v>
      </c>
      <c r="M33" s="105">
        <v>2676.6544014735441</v>
      </c>
      <c r="N33" s="105">
        <v>0</v>
      </c>
      <c r="O33" s="105">
        <v>0</v>
      </c>
      <c r="P33" s="105">
        <v>0</v>
      </c>
      <c r="Q33" s="105">
        <v>13.103821600515996</v>
      </c>
      <c r="R33" s="105">
        <v>0</v>
      </c>
      <c r="S33" s="105">
        <v>0</v>
      </c>
      <c r="T33" s="105">
        <v>0</v>
      </c>
      <c r="U33" s="105">
        <v>9.1993184862735138</v>
      </c>
      <c r="V33" s="105">
        <v>0</v>
      </c>
      <c r="W33" s="105">
        <v>0</v>
      </c>
      <c r="X33" s="105">
        <v>0</v>
      </c>
      <c r="Y33" s="105">
        <v>0</v>
      </c>
      <c r="Z33" s="105">
        <v>0</v>
      </c>
      <c r="AA33" s="105">
        <v>0</v>
      </c>
      <c r="AB33" s="105">
        <v>0</v>
      </c>
      <c r="AC33" s="105">
        <f t="shared" si="2"/>
        <v>2701.2607373271894</v>
      </c>
      <c r="AD33" s="106">
        <v>0</v>
      </c>
      <c r="AE33" s="132"/>
      <c r="AF33" s="216">
        <f t="shared" si="1"/>
        <v>-7.1895556175149977E-9</v>
      </c>
      <c r="AH33" s="124"/>
      <c r="AI33" s="125"/>
    </row>
    <row r="34" spans="1:35">
      <c r="A34" s="121" t="s">
        <v>159</v>
      </c>
      <c r="B34" s="303" t="s">
        <v>158</v>
      </c>
      <c r="C34" s="105">
        <v>3349.7704304099998</v>
      </c>
      <c r="D34" s="105">
        <v>0</v>
      </c>
      <c r="E34" s="105"/>
      <c r="F34" s="105">
        <v>3326.0628853799999</v>
      </c>
      <c r="G34" s="105">
        <v>3265.0653577899998</v>
      </c>
      <c r="H34" s="289">
        <v>60.997527589999997</v>
      </c>
      <c r="I34" s="105">
        <v>310.2321497424511</v>
      </c>
      <c r="J34" s="105">
        <v>0</v>
      </c>
      <c r="K34" s="105">
        <v>0</v>
      </c>
      <c r="L34" s="105">
        <v>0</v>
      </c>
      <c r="M34" s="105">
        <v>916.45465117421611</v>
      </c>
      <c r="N34" s="105">
        <v>0</v>
      </c>
      <c r="O34" s="105">
        <v>0</v>
      </c>
      <c r="P34" s="105">
        <v>0</v>
      </c>
      <c r="Q34" s="105">
        <v>1217.4465983031948</v>
      </c>
      <c r="R34" s="105">
        <v>0</v>
      </c>
      <c r="S34" s="105">
        <v>0</v>
      </c>
      <c r="T34" s="105">
        <v>0</v>
      </c>
      <c r="U34" s="105">
        <v>820.93195855996873</v>
      </c>
      <c r="V34" s="105">
        <v>0</v>
      </c>
      <c r="W34" s="105">
        <v>0</v>
      </c>
      <c r="X34" s="105">
        <v>0</v>
      </c>
      <c r="Y34" s="105">
        <v>0</v>
      </c>
      <c r="Z34" s="105">
        <v>0</v>
      </c>
      <c r="AA34" s="105">
        <v>0</v>
      </c>
      <c r="AB34" s="105">
        <v>0</v>
      </c>
      <c r="AC34" s="105">
        <f t="shared" si="2"/>
        <v>3265.0653577798307</v>
      </c>
      <c r="AD34" s="106">
        <v>0</v>
      </c>
      <c r="AE34" s="133"/>
      <c r="AF34" s="216">
        <f t="shared" si="1"/>
        <v>-60.997527579831058</v>
      </c>
      <c r="AH34" s="124"/>
      <c r="AI34" s="125"/>
    </row>
    <row r="35" spans="1:35" ht="63" customHeight="1">
      <c r="A35" s="118" t="s">
        <v>61</v>
      </c>
      <c r="B35" s="119" t="s">
        <v>157</v>
      </c>
      <c r="C35" s="120" t="s">
        <v>484</v>
      </c>
      <c r="D35" s="105">
        <v>0</v>
      </c>
      <c r="E35" s="105"/>
      <c r="F35" s="120">
        <v>0</v>
      </c>
      <c r="G35" s="120">
        <v>0</v>
      </c>
      <c r="H35" s="120">
        <v>0</v>
      </c>
      <c r="I35" s="120">
        <v>0</v>
      </c>
      <c r="J35" s="299">
        <v>0</v>
      </c>
      <c r="K35" s="120">
        <v>0</v>
      </c>
      <c r="L35" s="120">
        <v>0</v>
      </c>
      <c r="M35" s="299">
        <v>0</v>
      </c>
      <c r="N35" s="299">
        <v>0</v>
      </c>
      <c r="O35" s="120">
        <v>0</v>
      </c>
      <c r="P35" s="120">
        <v>0</v>
      </c>
      <c r="Q35" s="299">
        <v>0</v>
      </c>
      <c r="R35" s="299">
        <v>0</v>
      </c>
      <c r="S35" s="120">
        <v>0</v>
      </c>
      <c r="T35" s="120">
        <v>0</v>
      </c>
      <c r="U35" s="120" t="s">
        <v>484</v>
      </c>
      <c r="V35" s="120">
        <v>0</v>
      </c>
      <c r="W35" s="120">
        <v>0</v>
      </c>
      <c r="X35" s="120">
        <v>0</v>
      </c>
      <c r="Y35" s="120">
        <f>I35</f>
        <v>0</v>
      </c>
      <c r="Z35" s="120">
        <v>0</v>
      </c>
      <c r="AA35" s="120">
        <v>0</v>
      </c>
      <c r="AB35" s="120">
        <v>0</v>
      </c>
      <c r="AC35" s="120" t="s">
        <v>484</v>
      </c>
      <c r="AD35" s="120">
        <v>0</v>
      </c>
    </row>
    <row r="36" spans="1:35" ht="31.5">
      <c r="A36" s="121" t="s">
        <v>156</v>
      </c>
      <c r="B36" s="300" t="s">
        <v>155</v>
      </c>
      <c r="C36" s="301"/>
      <c r="D36" s="105">
        <v>0</v>
      </c>
      <c r="E36" s="105"/>
      <c r="F36" s="105">
        <v>0</v>
      </c>
      <c r="G36" s="105">
        <v>0</v>
      </c>
      <c r="H36" s="105">
        <v>0</v>
      </c>
      <c r="I36" s="105">
        <v>0</v>
      </c>
      <c r="J36" s="302">
        <v>0</v>
      </c>
      <c r="K36" s="105">
        <v>0</v>
      </c>
      <c r="L36" s="105">
        <v>0</v>
      </c>
      <c r="M36" s="105">
        <v>0</v>
      </c>
      <c r="N36" s="302">
        <v>0</v>
      </c>
      <c r="O36" s="105">
        <v>0</v>
      </c>
      <c r="P36" s="105">
        <v>0</v>
      </c>
      <c r="Q36" s="105">
        <v>0</v>
      </c>
      <c r="R36" s="302">
        <v>0</v>
      </c>
      <c r="S36" s="105">
        <v>0</v>
      </c>
      <c r="T36" s="105">
        <v>0</v>
      </c>
      <c r="U36" s="301"/>
      <c r="V36" s="105">
        <v>0</v>
      </c>
      <c r="W36" s="105">
        <v>0</v>
      </c>
      <c r="X36" s="105">
        <v>0</v>
      </c>
      <c r="Y36" s="105">
        <v>0</v>
      </c>
      <c r="Z36" s="105">
        <v>0</v>
      </c>
      <c r="AA36" s="105">
        <v>0</v>
      </c>
      <c r="AB36" s="105">
        <v>0</v>
      </c>
      <c r="AC36" s="105">
        <v>0</v>
      </c>
      <c r="AD36" s="106">
        <v>0</v>
      </c>
    </row>
    <row r="37" spans="1:35">
      <c r="A37" s="121" t="s">
        <v>154</v>
      </c>
      <c r="B37" s="300" t="s">
        <v>144</v>
      </c>
      <c r="C37" s="301">
        <v>13.86</v>
      </c>
      <c r="D37" s="105">
        <v>0</v>
      </c>
      <c r="E37" s="105"/>
      <c r="F37" s="105">
        <v>0</v>
      </c>
      <c r="G37" s="105">
        <v>0</v>
      </c>
      <c r="H37" s="105">
        <v>0</v>
      </c>
      <c r="I37" s="105">
        <v>0</v>
      </c>
      <c r="J37" s="302">
        <v>0</v>
      </c>
      <c r="K37" s="105">
        <v>0</v>
      </c>
      <c r="L37" s="105">
        <v>0</v>
      </c>
      <c r="M37" s="302">
        <v>0</v>
      </c>
      <c r="N37" s="302">
        <v>0</v>
      </c>
      <c r="O37" s="105">
        <v>0</v>
      </c>
      <c r="P37" s="105">
        <v>0</v>
      </c>
      <c r="Q37" s="302">
        <v>0</v>
      </c>
      <c r="R37" s="302">
        <v>0</v>
      </c>
      <c r="S37" s="105">
        <v>0</v>
      </c>
      <c r="T37" s="105">
        <v>0</v>
      </c>
      <c r="U37" s="301">
        <v>13.86</v>
      </c>
      <c r="V37" s="105">
        <v>0</v>
      </c>
      <c r="W37" s="105">
        <v>0</v>
      </c>
      <c r="X37" s="105">
        <v>0</v>
      </c>
      <c r="Y37" s="105">
        <f t="shared" ref="Y37:Y45" si="5">I37</f>
        <v>0</v>
      </c>
      <c r="Z37" s="105">
        <v>0</v>
      </c>
      <c r="AA37" s="105">
        <v>0</v>
      </c>
      <c r="AB37" s="105">
        <v>0</v>
      </c>
      <c r="AC37" s="105">
        <f t="shared" ref="AC37:AC44" si="6">U37</f>
        <v>13.86</v>
      </c>
      <c r="AD37" s="106">
        <v>0</v>
      </c>
    </row>
    <row r="38" spans="1:35">
      <c r="A38" s="121" t="s">
        <v>153</v>
      </c>
      <c r="B38" s="300" t="s">
        <v>142</v>
      </c>
      <c r="C38" s="301">
        <v>230</v>
      </c>
      <c r="D38" s="105">
        <v>0</v>
      </c>
      <c r="E38" s="105"/>
      <c r="F38" s="105">
        <v>0</v>
      </c>
      <c r="G38" s="105">
        <v>0</v>
      </c>
      <c r="H38" s="105">
        <v>0</v>
      </c>
      <c r="I38" s="105">
        <v>0</v>
      </c>
      <c r="J38" s="302">
        <v>0</v>
      </c>
      <c r="K38" s="105">
        <v>0</v>
      </c>
      <c r="L38" s="105">
        <v>0</v>
      </c>
      <c r="M38" s="302">
        <v>0</v>
      </c>
      <c r="N38" s="302">
        <v>0</v>
      </c>
      <c r="O38" s="105">
        <v>0</v>
      </c>
      <c r="P38" s="105">
        <v>0</v>
      </c>
      <c r="Q38" s="302">
        <v>0</v>
      </c>
      <c r="R38" s="302">
        <v>0</v>
      </c>
      <c r="S38" s="105">
        <v>0</v>
      </c>
      <c r="T38" s="105">
        <v>0</v>
      </c>
      <c r="U38" s="301">
        <v>230</v>
      </c>
      <c r="V38" s="105">
        <v>0</v>
      </c>
      <c r="W38" s="105">
        <v>0</v>
      </c>
      <c r="X38" s="105">
        <v>0</v>
      </c>
      <c r="Y38" s="105">
        <f t="shared" si="5"/>
        <v>0</v>
      </c>
      <c r="Z38" s="105">
        <v>0</v>
      </c>
      <c r="AA38" s="105">
        <v>0</v>
      </c>
      <c r="AB38" s="105">
        <v>0</v>
      </c>
      <c r="AC38" s="105">
        <f t="shared" si="6"/>
        <v>230</v>
      </c>
      <c r="AD38" s="106">
        <v>0</v>
      </c>
    </row>
    <row r="39" spans="1:35" ht="31.5">
      <c r="A39" s="121" t="s">
        <v>152</v>
      </c>
      <c r="B39" s="303" t="s">
        <v>140</v>
      </c>
      <c r="C39" s="105">
        <v>490.59</v>
      </c>
      <c r="D39" s="105">
        <v>0</v>
      </c>
      <c r="E39" s="105"/>
      <c r="F39" s="105">
        <v>0</v>
      </c>
      <c r="G39" s="105">
        <v>0</v>
      </c>
      <c r="H39" s="105">
        <v>0</v>
      </c>
      <c r="I39" s="105">
        <v>0</v>
      </c>
      <c r="J39" s="302">
        <v>0</v>
      </c>
      <c r="K39" s="105">
        <v>0</v>
      </c>
      <c r="L39" s="105">
        <v>0</v>
      </c>
      <c r="M39" s="302">
        <v>0</v>
      </c>
      <c r="N39" s="302">
        <v>0</v>
      </c>
      <c r="O39" s="105">
        <v>0</v>
      </c>
      <c r="P39" s="105">
        <v>0</v>
      </c>
      <c r="Q39" s="302">
        <v>0</v>
      </c>
      <c r="R39" s="302">
        <v>0</v>
      </c>
      <c r="S39" s="105">
        <v>0</v>
      </c>
      <c r="T39" s="105">
        <v>0</v>
      </c>
      <c r="U39" s="105">
        <v>490.59</v>
      </c>
      <c r="V39" s="105">
        <v>0</v>
      </c>
      <c r="W39" s="105">
        <v>0</v>
      </c>
      <c r="X39" s="105">
        <v>0</v>
      </c>
      <c r="Y39" s="105">
        <f t="shared" si="5"/>
        <v>0</v>
      </c>
      <c r="Z39" s="105">
        <v>0</v>
      </c>
      <c r="AA39" s="105">
        <v>0</v>
      </c>
      <c r="AB39" s="105">
        <v>0</v>
      </c>
      <c r="AC39" s="105">
        <f t="shared" si="6"/>
        <v>490.59</v>
      </c>
      <c r="AD39" s="106">
        <v>0</v>
      </c>
    </row>
    <row r="40" spans="1:35" ht="31.5">
      <c r="A40" s="121" t="s">
        <v>151</v>
      </c>
      <c r="B40" s="303" t="s">
        <v>138</v>
      </c>
      <c r="C40" s="105"/>
      <c r="D40" s="105">
        <v>0</v>
      </c>
      <c r="E40" s="105"/>
      <c r="F40" s="105">
        <v>0</v>
      </c>
      <c r="G40" s="105">
        <v>0</v>
      </c>
      <c r="H40" s="105">
        <v>0</v>
      </c>
      <c r="I40" s="105">
        <v>0</v>
      </c>
      <c r="J40" s="105">
        <v>0</v>
      </c>
      <c r="K40" s="105">
        <v>0</v>
      </c>
      <c r="L40" s="105">
        <v>0</v>
      </c>
      <c r="M40" s="105">
        <v>0</v>
      </c>
      <c r="N40" s="105">
        <v>0</v>
      </c>
      <c r="O40" s="105">
        <v>0</v>
      </c>
      <c r="P40" s="105">
        <v>0</v>
      </c>
      <c r="Q40" s="105">
        <v>0</v>
      </c>
      <c r="R40" s="105">
        <v>0</v>
      </c>
      <c r="S40" s="105">
        <v>0</v>
      </c>
      <c r="T40" s="105">
        <v>0</v>
      </c>
      <c r="U40" s="105">
        <v>0</v>
      </c>
      <c r="V40" s="105">
        <v>0</v>
      </c>
      <c r="W40" s="105">
        <v>0</v>
      </c>
      <c r="X40" s="105">
        <v>0</v>
      </c>
      <c r="Y40" s="105">
        <f t="shared" si="5"/>
        <v>0</v>
      </c>
      <c r="Z40" s="105">
        <v>0</v>
      </c>
      <c r="AA40" s="105">
        <v>0</v>
      </c>
      <c r="AB40" s="105">
        <v>0</v>
      </c>
      <c r="AC40" s="105">
        <f t="shared" si="6"/>
        <v>0</v>
      </c>
      <c r="AD40" s="106">
        <v>0</v>
      </c>
    </row>
    <row r="41" spans="1:35">
      <c r="A41" s="121" t="s">
        <v>150</v>
      </c>
      <c r="B41" s="303" t="s">
        <v>136</v>
      </c>
      <c r="C41" s="105"/>
      <c r="D41" s="105">
        <v>0</v>
      </c>
      <c r="E41" s="105"/>
      <c r="F41" s="105">
        <v>0</v>
      </c>
      <c r="G41" s="105">
        <v>0</v>
      </c>
      <c r="H41" s="105">
        <v>0</v>
      </c>
      <c r="I41" s="105">
        <v>0</v>
      </c>
      <c r="J41" s="105">
        <v>0</v>
      </c>
      <c r="K41" s="105">
        <v>0</v>
      </c>
      <c r="L41" s="105">
        <v>0</v>
      </c>
      <c r="M41" s="105">
        <v>0</v>
      </c>
      <c r="N41" s="105">
        <v>0</v>
      </c>
      <c r="O41" s="105">
        <v>0</v>
      </c>
      <c r="P41" s="105">
        <v>0</v>
      </c>
      <c r="Q41" s="105">
        <v>0</v>
      </c>
      <c r="R41" s="105">
        <v>0</v>
      </c>
      <c r="S41" s="105">
        <v>0</v>
      </c>
      <c r="T41" s="105">
        <v>0</v>
      </c>
      <c r="U41" s="105">
        <v>0</v>
      </c>
      <c r="V41" s="105">
        <v>0</v>
      </c>
      <c r="W41" s="105">
        <v>0</v>
      </c>
      <c r="X41" s="105">
        <v>0</v>
      </c>
      <c r="Y41" s="105">
        <f t="shared" si="5"/>
        <v>0</v>
      </c>
      <c r="Z41" s="105">
        <v>0</v>
      </c>
      <c r="AA41" s="105">
        <v>0</v>
      </c>
      <c r="AB41" s="105">
        <v>0</v>
      </c>
      <c r="AC41" s="105">
        <f t="shared" si="6"/>
        <v>0</v>
      </c>
      <c r="AD41" s="106">
        <v>0</v>
      </c>
    </row>
    <row r="42" spans="1:35">
      <c r="A42" s="121" t="s">
        <v>149</v>
      </c>
      <c r="B42" s="303" t="s">
        <v>504</v>
      </c>
      <c r="C42" s="105">
        <v>495.69099999999997</v>
      </c>
      <c r="D42" s="105">
        <v>0</v>
      </c>
      <c r="E42" s="105"/>
      <c r="F42" s="105">
        <v>0</v>
      </c>
      <c r="G42" s="105">
        <v>0</v>
      </c>
      <c r="H42" s="105">
        <v>0</v>
      </c>
      <c r="I42" s="105">
        <v>0</v>
      </c>
      <c r="J42" s="105">
        <v>0</v>
      </c>
      <c r="K42" s="105">
        <v>0</v>
      </c>
      <c r="L42" s="105">
        <v>0</v>
      </c>
      <c r="M42" s="105">
        <v>0</v>
      </c>
      <c r="N42" s="105">
        <v>0</v>
      </c>
      <c r="O42" s="105">
        <v>0</v>
      </c>
      <c r="P42" s="105">
        <v>0</v>
      </c>
      <c r="Q42" s="105">
        <v>0</v>
      </c>
      <c r="R42" s="105">
        <v>0</v>
      </c>
      <c r="S42" s="105">
        <v>0</v>
      </c>
      <c r="T42" s="105">
        <v>0</v>
      </c>
      <c r="U42" s="105">
        <v>495.69099999999997</v>
      </c>
      <c r="V42" s="105">
        <v>0</v>
      </c>
      <c r="W42" s="105">
        <v>0</v>
      </c>
      <c r="X42" s="105">
        <v>0</v>
      </c>
      <c r="Y42" s="105">
        <f t="shared" si="5"/>
        <v>0</v>
      </c>
      <c r="Z42" s="105">
        <v>0</v>
      </c>
      <c r="AA42" s="105">
        <v>0</v>
      </c>
      <c r="AB42" s="105">
        <v>0</v>
      </c>
      <c r="AC42" s="105">
        <f t="shared" si="6"/>
        <v>495.69099999999997</v>
      </c>
      <c r="AD42" s="106">
        <v>0</v>
      </c>
    </row>
    <row r="43" spans="1:35">
      <c r="A43" s="121" t="s">
        <v>485</v>
      </c>
      <c r="B43" s="300" t="s">
        <v>505</v>
      </c>
      <c r="C43" s="301">
        <v>30</v>
      </c>
      <c r="D43" s="105">
        <v>0</v>
      </c>
      <c r="E43" s="105"/>
      <c r="F43" s="105">
        <v>0</v>
      </c>
      <c r="G43" s="105">
        <v>0</v>
      </c>
      <c r="H43" s="105">
        <v>0</v>
      </c>
      <c r="I43" s="105">
        <v>0</v>
      </c>
      <c r="J43" s="105">
        <v>0</v>
      </c>
      <c r="K43" s="105">
        <v>0</v>
      </c>
      <c r="L43" s="105">
        <v>0</v>
      </c>
      <c r="M43" s="105">
        <v>0</v>
      </c>
      <c r="N43" s="105">
        <v>0</v>
      </c>
      <c r="O43" s="105">
        <v>0</v>
      </c>
      <c r="P43" s="105">
        <v>0</v>
      </c>
      <c r="Q43" s="105">
        <v>0</v>
      </c>
      <c r="R43" s="105">
        <v>0</v>
      </c>
      <c r="S43" s="105">
        <v>0</v>
      </c>
      <c r="T43" s="105">
        <v>0</v>
      </c>
      <c r="U43" s="301">
        <v>30</v>
      </c>
      <c r="V43" s="105">
        <v>0</v>
      </c>
      <c r="W43" s="105">
        <v>0</v>
      </c>
      <c r="X43" s="105">
        <v>0</v>
      </c>
      <c r="Y43" s="105">
        <f t="shared" si="5"/>
        <v>0</v>
      </c>
      <c r="Z43" s="105">
        <v>0</v>
      </c>
      <c r="AA43" s="105">
        <v>0</v>
      </c>
      <c r="AB43" s="105">
        <v>0</v>
      </c>
      <c r="AC43" s="105">
        <f t="shared" si="6"/>
        <v>30</v>
      </c>
      <c r="AD43" s="106">
        <v>0</v>
      </c>
    </row>
    <row r="44" spans="1:35">
      <c r="A44" s="121" t="s">
        <v>492</v>
      </c>
      <c r="B44" s="300" t="s">
        <v>493</v>
      </c>
      <c r="C44" s="301">
        <v>10</v>
      </c>
      <c r="D44" s="105">
        <v>0</v>
      </c>
      <c r="E44" s="105"/>
      <c r="F44" s="105">
        <v>0</v>
      </c>
      <c r="G44" s="105">
        <v>0</v>
      </c>
      <c r="H44" s="105">
        <v>0</v>
      </c>
      <c r="I44" s="105">
        <v>0</v>
      </c>
      <c r="J44" s="105">
        <v>0</v>
      </c>
      <c r="K44" s="105">
        <v>0</v>
      </c>
      <c r="L44" s="105">
        <v>0</v>
      </c>
      <c r="M44" s="105">
        <v>0</v>
      </c>
      <c r="N44" s="105">
        <v>0</v>
      </c>
      <c r="O44" s="105">
        <v>0</v>
      </c>
      <c r="P44" s="105">
        <v>0</v>
      </c>
      <c r="Q44" s="105">
        <v>0</v>
      </c>
      <c r="R44" s="105">
        <v>0</v>
      </c>
      <c r="S44" s="105">
        <v>0</v>
      </c>
      <c r="T44" s="105">
        <v>0</v>
      </c>
      <c r="U44" s="301">
        <v>10</v>
      </c>
      <c r="V44" s="105">
        <v>0</v>
      </c>
      <c r="W44" s="105">
        <v>0</v>
      </c>
      <c r="X44" s="105">
        <v>0</v>
      </c>
      <c r="Y44" s="105">
        <f t="shared" si="5"/>
        <v>0</v>
      </c>
      <c r="Z44" s="105">
        <v>0</v>
      </c>
      <c r="AA44" s="105">
        <v>0</v>
      </c>
      <c r="AB44" s="105">
        <v>0</v>
      </c>
      <c r="AC44" s="105">
        <f t="shared" si="6"/>
        <v>10</v>
      </c>
      <c r="AD44" s="106">
        <v>0</v>
      </c>
    </row>
    <row r="45" spans="1:35">
      <c r="A45" s="118" t="s">
        <v>60</v>
      </c>
      <c r="B45" s="119" t="s">
        <v>148</v>
      </c>
      <c r="C45" s="120">
        <v>490.59</v>
      </c>
      <c r="D45" s="105">
        <v>0</v>
      </c>
      <c r="E45" s="105"/>
      <c r="F45" s="120">
        <v>490.59</v>
      </c>
      <c r="G45" s="120">
        <v>490.59</v>
      </c>
      <c r="H45" s="120">
        <v>0</v>
      </c>
      <c r="I45" s="120">
        <v>0</v>
      </c>
      <c r="J45" s="120">
        <v>0</v>
      </c>
      <c r="K45" s="120">
        <v>0</v>
      </c>
      <c r="L45" s="120">
        <v>0</v>
      </c>
      <c r="M45" s="120">
        <v>0</v>
      </c>
      <c r="N45" s="120">
        <v>0</v>
      </c>
      <c r="O45" s="120">
        <v>0</v>
      </c>
      <c r="P45" s="120">
        <v>0</v>
      </c>
      <c r="Q45" s="120">
        <v>0</v>
      </c>
      <c r="R45" s="120">
        <v>0</v>
      </c>
      <c r="S45" s="120">
        <v>0</v>
      </c>
      <c r="T45" s="120">
        <v>0</v>
      </c>
      <c r="U45" s="120">
        <v>490.59</v>
      </c>
      <c r="V45" s="120">
        <v>0</v>
      </c>
      <c r="W45" s="120">
        <v>0</v>
      </c>
      <c r="X45" s="120">
        <v>0</v>
      </c>
      <c r="Y45" s="120">
        <f t="shared" si="5"/>
        <v>0</v>
      </c>
      <c r="Z45" s="120">
        <v>0</v>
      </c>
      <c r="AA45" s="120">
        <v>0</v>
      </c>
      <c r="AB45" s="120">
        <v>0</v>
      </c>
      <c r="AC45" s="120">
        <f>I45+M45+Q45+U45+Y45</f>
        <v>490.59</v>
      </c>
      <c r="AD45" s="120">
        <v>0</v>
      </c>
    </row>
    <row r="46" spans="1:35">
      <c r="A46" s="121" t="s">
        <v>147</v>
      </c>
      <c r="B46" s="303" t="s">
        <v>146</v>
      </c>
      <c r="C46" s="105">
        <v>0</v>
      </c>
      <c r="D46" s="105">
        <v>0</v>
      </c>
      <c r="E46" s="105"/>
      <c r="F46" s="105">
        <v>0</v>
      </c>
      <c r="G46" s="105">
        <v>0</v>
      </c>
      <c r="H46" s="105">
        <v>0</v>
      </c>
      <c r="I46" s="105">
        <v>0</v>
      </c>
      <c r="J46" s="105">
        <v>0</v>
      </c>
      <c r="K46" s="105">
        <v>0</v>
      </c>
      <c r="L46" s="105">
        <v>0</v>
      </c>
      <c r="M46" s="105">
        <v>0</v>
      </c>
      <c r="N46" s="105">
        <v>0</v>
      </c>
      <c r="O46" s="105">
        <v>0</v>
      </c>
      <c r="P46" s="105">
        <v>0</v>
      </c>
      <c r="Q46" s="105">
        <v>0</v>
      </c>
      <c r="R46" s="105">
        <v>0</v>
      </c>
      <c r="S46" s="105">
        <v>0</v>
      </c>
      <c r="T46" s="105">
        <v>0</v>
      </c>
      <c r="U46" s="105">
        <v>0</v>
      </c>
      <c r="V46" s="105">
        <v>0</v>
      </c>
      <c r="W46" s="105">
        <v>0</v>
      </c>
      <c r="X46" s="105">
        <v>0</v>
      </c>
      <c r="Y46" s="105">
        <v>0</v>
      </c>
      <c r="Z46" s="105">
        <v>0</v>
      </c>
      <c r="AA46" s="105">
        <v>0</v>
      </c>
      <c r="AB46" s="105">
        <v>0</v>
      </c>
      <c r="AC46" s="105">
        <f t="shared" ref="AC46:AC54" si="7">U46</f>
        <v>0</v>
      </c>
      <c r="AD46" s="106">
        <v>0</v>
      </c>
    </row>
    <row r="47" spans="1:35">
      <c r="A47" s="121" t="s">
        <v>145</v>
      </c>
      <c r="B47" s="303" t="s">
        <v>144</v>
      </c>
      <c r="C47" s="105">
        <v>13.86</v>
      </c>
      <c r="D47" s="105">
        <v>0</v>
      </c>
      <c r="E47" s="105"/>
      <c r="F47" s="105">
        <v>13.86</v>
      </c>
      <c r="G47" s="105">
        <v>13.86</v>
      </c>
      <c r="H47" s="105">
        <v>0</v>
      </c>
      <c r="I47" s="105">
        <v>0</v>
      </c>
      <c r="J47" s="105">
        <v>0</v>
      </c>
      <c r="K47" s="105">
        <v>0</v>
      </c>
      <c r="L47" s="105">
        <v>0</v>
      </c>
      <c r="M47" s="105">
        <v>0</v>
      </c>
      <c r="N47" s="105">
        <v>0</v>
      </c>
      <c r="O47" s="105">
        <v>0</v>
      </c>
      <c r="P47" s="105">
        <v>0</v>
      </c>
      <c r="Q47" s="105">
        <v>0</v>
      </c>
      <c r="R47" s="105">
        <v>0</v>
      </c>
      <c r="S47" s="105">
        <v>0</v>
      </c>
      <c r="T47" s="105">
        <v>0</v>
      </c>
      <c r="U47" s="105">
        <v>13.86</v>
      </c>
      <c r="V47" s="105">
        <v>0</v>
      </c>
      <c r="W47" s="105">
        <v>0</v>
      </c>
      <c r="X47" s="105">
        <v>0</v>
      </c>
      <c r="Y47" s="105">
        <f t="shared" ref="Y47:Y54" si="8">I47</f>
        <v>0</v>
      </c>
      <c r="Z47" s="105">
        <v>0</v>
      </c>
      <c r="AA47" s="105">
        <v>0</v>
      </c>
      <c r="AB47" s="105">
        <v>0</v>
      </c>
      <c r="AC47" s="105">
        <f t="shared" si="7"/>
        <v>13.86</v>
      </c>
      <c r="AD47" s="106">
        <v>0</v>
      </c>
    </row>
    <row r="48" spans="1:35">
      <c r="A48" s="121" t="s">
        <v>143</v>
      </c>
      <c r="B48" s="303" t="s">
        <v>142</v>
      </c>
      <c r="C48" s="105">
        <v>230</v>
      </c>
      <c r="D48" s="105">
        <v>0</v>
      </c>
      <c r="E48" s="105"/>
      <c r="F48" s="105">
        <v>230</v>
      </c>
      <c r="G48" s="105">
        <v>230</v>
      </c>
      <c r="H48" s="105">
        <v>0</v>
      </c>
      <c r="I48" s="105">
        <v>0</v>
      </c>
      <c r="J48" s="105">
        <v>0</v>
      </c>
      <c r="K48" s="105">
        <v>0</v>
      </c>
      <c r="L48" s="105">
        <v>0</v>
      </c>
      <c r="M48" s="105">
        <v>0</v>
      </c>
      <c r="N48" s="105">
        <v>0</v>
      </c>
      <c r="O48" s="105">
        <v>0</v>
      </c>
      <c r="P48" s="105">
        <v>0</v>
      </c>
      <c r="Q48" s="105">
        <v>0</v>
      </c>
      <c r="R48" s="105">
        <v>0</v>
      </c>
      <c r="S48" s="105">
        <v>0</v>
      </c>
      <c r="T48" s="105">
        <v>0</v>
      </c>
      <c r="U48" s="105">
        <v>230</v>
      </c>
      <c r="V48" s="105">
        <v>0</v>
      </c>
      <c r="W48" s="105">
        <v>0</v>
      </c>
      <c r="X48" s="105">
        <v>0</v>
      </c>
      <c r="Y48" s="105">
        <f t="shared" si="8"/>
        <v>0</v>
      </c>
      <c r="Z48" s="105">
        <v>0</v>
      </c>
      <c r="AA48" s="105">
        <v>0</v>
      </c>
      <c r="AB48" s="105">
        <v>0</v>
      </c>
      <c r="AC48" s="105">
        <f t="shared" si="7"/>
        <v>230</v>
      </c>
      <c r="AD48" s="106">
        <v>0</v>
      </c>
    </row>
    <row r="49" spans="1:30" ht="31.5">
      <c r="A49" s="121" t="s">
        <v>141</v>
      </c>
      <c r="B49" s="303" t="s">
        <v>140</v>
      </c>
      <c r="C49" s="105">
        <v>490.59</v>
      </c>
      <c r="D49" s="105">
        <v>0</v>
      </c>
      <c r="E49" s="105"/>
      <c r="F49" s="105">
        <v>0</v>
      </c>
      <c r="G49" s="105">
        <v>0</v>
      </c>
      <c r="H49" s="105">
        <v>0</v>
      </c>
      <c r="I49" s="105">
        <v>0</v>
      </c>
      <c r="J49" s="105">
        <v>0</v>
      </c>
      <c r="K49" s="105">
        <v>0</v>
      </c>
      <c r="L49" s="105">
        <v>0</v>
      </c>
      <c r="M49" s="105">
        <v>0</v>
      </c>
      <c r="N49" s="105">
        <v>0</v>
      </c>
      <c r="O49" s="105">
        <v>0</v>
      </c>
      <c r="P49" s="105">
        <v>0</v>
      </c>
      <c r="Q49" s="105">
        <v>0</v>
      </c>
      <c r="R49" s="105">
        <v>0</v>
      </c>
      <c r="S49" s="105">
        <v>0</v>
      </c>
      <c r="T49" s="105">
        <v>0</v>
      </c>
      <c r="U49" s="105">
        <v>490.59</v>
      </c>
      <c r="V49" s="105">
        <v>0</v>
      </c>
      <c r="W49" s="105">
        <v>0</v>
      </c>
      <c r="X49" s="105">
        <v>0</v>
      </c>
      <c r="Y49" s="105">
        <f t="shared" si="8"/>
        <v>0</v>
      </c>
      <c r="Z49" s="105">
        <v>0</v>
      </c>
      <c r="AA49" s="105">
        <v>0</v>
      </c>
      <c r="AB49" s="105">
        <v>0</v>
      </c>
      <c r="AC49" s="105">
        <f t="shared" si="7"/>
        <v>490.59</v>
      </c>
      <c r="AD49" s="106">
        <v>0</v>
      </c>
    </row>
    <row r="50" spans="1:30" ht="31.5">
      <c r="A50" s="121" t="s">
        <v>139</v>
      </c>
      <c r="B50" s="303" t="s">
        <v>138</v>
      </c>
      <c r="C50" s="105">
        <v>0</v>
      </c>
      <c r="D50" s="105">
        <v>0</v>
      </c>
      <c r="E50" s="105"/>
      <c r="F50" s="105">
        <v>0</v>
      </c>
      <c r="G50" s="105">
        <v>0</v>
      </c>
      <c r="H50" s="105">
        <v>0</v>
      </c>
      <c r="I50" s="105">
        <v>0</v>
      </c>
      <c r="J50" s="105">
        <v>0</v>
      </c>
      <c r="K50" s="105">
        <v>0</v>
      </c>
      <c r="L50" s="105">
        <v>0</v>
      </c>
      <c r="M50" s="105">
        <v>0</v>
      </c>
      <c r="N50" s="105">
        <v>0</v>
      </c>
      <c r="O50" s="105">
        <v>0</v>
      </c>
      <c r="P50" s="105">
        <v>0</v>
      </c>
      <c r="Q50" s="105">
        <v>0</v>
      </c>
      <c r="R50" s="105">
        <v>0</v>
      </c>
      <c r="S50" s="105">
        <v>0</v>
      </c>
      <c r="T50" s="105">
        <v>0</v>
      </c>
      <c r="U50" s="105">
        <v>0</v>
      </c>
      <c r="V50" s="105">
        <v>0</v>
      </c>
      <c r="W50" s="105">
        <v>0</v>
      </c>
      <c r="X50" s="105">
        <v>0</v>
      </c>
      <c r="Y50" s="105">
        <f t="shared" si="8"/>
        <v>0</v>
      </c>
      <c r="Z50" s="105">
        <v>0</v>
      </c>
      <c r="AA50" s="105">
        <v>0</v>
      </c>
      <c r="AB50" s="105">
        <v>0</v>
      </c>
      <c r="AC50" s="105">
        <f t="shared" si="7"/>
        <v>0</v>
      </c>
      <c r="AD50" s="106">
        <v>0</v>
      </c>
    </row>
    <row r="51" spans="1:30">
      <c r="A51" s="121" t="s">
        <v>137</v>
      </c>
      <c r="B51" s="303" t="s">
        <v>136</v>
      </c>
      <c r="C51" s="105">
        <v>0</v>
      </c>
      <c r="D51" s="105">
        <v>0</v>
      </c>
      <c r="E51" s="105"/>
      <c r="F51" s="105">
        <v>0</v>
      </c>
      <c r="G51" s="105">
        <v>0</v>
      </c>
      <c r="H51" s="105">
        <v>0</v>
      </c>
      <c r="I51" s="105">
        <v>0</v>
      </c>
      <c r="J51" s="105">
        <v>0</v>
      </c>
      <c r="K51" s="105">
        <v>0</v>
      </c>
      <c r="L51" s="105">
        <v>0</v>
      </c>
      <c r="M51" s="105">
        <v>0</v>
      </c>
      <c r="N51" s="105">
        <v>0</v>
      </c>
      <c r="O51" s="105">
        <v>0</v>
      </c>
      <c r="P51" s="105">
        <v>0</v>
      </c>
      <c r="Q51" s="105">
        <v>0</v>
      </c>
      <c r="R51" s="105">
        <v>0</v>
      </c>
      <c r="S51" s="105">
        <v>0</v>
      </c>
      <c r="T51" s="105">
        <v>0</v>
      </c>
      <c r="U51" s="105">
        <v>0</v>
      </c>
      <c r="V51" s="105">
        <v>0</v>
      </c>
      <c r="W51" s="105">
        <v>0</v>
      </c>
      <c r="X51" s="105">
        <v>0</v>
      </c>
      <c r="Y51" s="105">
        <f t="shared" si="8"/>
        <v>0</v>
      </c>
      <c r="Z51" s="105">
        <v>0</v>
      </c>
      <c r="AA51" s="105">
        <v>0</v>
      </c>
      <c r="AB51" s="105">
        <v>0</v>
      </c>
      <c r="AC51" s="105">
        <f t="shared" si="7"/>
        <v>0</v>
      </c>
      <c r="AD51" s="106">
        <v>0</v>
      </c>
    </row>
    <row r="52" spans="1:30">
      <c r="A52" s="121" t="s">
        <v>135</v>
      </c>
      <c r="B52" s="303" t="s">
        <v>504</v>
      </c>
      <c r="C52" s="105">
        <v>495.69099999999997</v>
      </c>
      <c r="D52" s="105">
        <v>0</v>
      </c>
      <c r="E52" s="105"/>
      <c r="F52" s="105">
        <v>0</v>
      </c>
      <c r="G52" s="105">
        <v>0</v>
      </c>
      <c r="H52" s="105">
        <v>0</v>
      </c>
      <c r="I52" s="105">
        <v>0</v>
      </c>
      <c r="J52" s="105">
        <v>0</v>
      </c>
      <c r="K52" s="105">
        <v>0</v>
      </c>
      <c r="L52" s="105">
        <v>0</v>
      </c>
      <c r="M52" s="105">
        <v>0</v>
      </c>
      <c r="N52" s="105">
        <v>0</v>
      </c>
      <c r="O52" s="105">
        <v>0</v>
      </c>
      <c r="P52" s="105">
        <v>0</v>
      </c>
      <c r="Q52" s="105">
        <v>0</v>
      </c>
      <c r="R52" s="105">
        <v>0</v>
      </c>
      <c r="S52" s="105">
        <v>0</v>
      </c>
      <c r="T52" s="105">
        <v>0</v>
      </c>
      <c r="U52" s="105">
        <v>495.69099999999997</v>
      </c>
      <c r="V52" s="105">
        <v>0</v>
      </c>
      <c r="W52" s="105">
        <v>0</v>
      </c>
      <c r="X52" s="105">
        <v>0</v>
      </c>
      <c r="Y52" s="105">
        <f t="shared" si="8"/>
        <v>0</v>
      </c>
      <c r="Z52" s="105">
        <v>0</v>
      </c>
      <c r="AA52" s="105">
        <v>0</v>
      </c>
      <c r="AB52" s="105">
        <v>0</v>
      </c>
      <c r="AC52" s="105">
        <f t="shared" si="7"/>
        <v>495.69099999999997</v>
      </c>
      <c r="AD52" s="106">
        <v>0</v>
      </c>
    </row>
    <row r="53" spans="1:30">
      <c r="A53" s="121" t="s">
        <v>487</v>
      </c>
      <c r="B53" s="300" t="s">
        <v>505</v>
      </c>
      <c r="C53" s="301">
        <v>30</v>
      </c>
      <c r="D53" s="105">
        <v>0</v>
      </c>
      <c r="E53" s="105"/>
      <c r="F53" s="105">
        <v>0</v>
      </c>
      <c r="G53" s="105">
        <v>0</v>
      </c>
      <c r="H53" s="105">
        <v>0</v>
      </c>
      <c r="I53" s="105">
        <v>0</v>
      </c>
      <c r="J53" s="105">
        <v>0</v>
      </c>
      <c r="K53" s="105">
        <v>0</v>
      </c>
      <c r="L53" s="105">
        <v>0</v>
      </c>
      <c r="M53" s="105">
        <v>0</v>
      </c>
      <c r="N53" s="105">
        <v>0</v>
      </c>
      <c r="O53" s="105">
        <v>0</v>
      </c>
      <c r="P53" s="105">
        <v>0</v>
      </c>
      <c r="Q53" s="105">
        <v>0</v>
      </c>
      <c r="R53" s="105">
        <v>0</v>
      </c>
      <c r="S53" s="105">
        <v>0</v>
      </c>
      <c r="T53" s="105">
        <v>0</v>
      </c>
      <c r="U53" s="301">
        <v>30</v>
      </c>
      <c r="V53" s="105">
        <v>0</v>
      </c>
      <c r="W53" s="105">
        <v>0</v>
      </c>
      <c r="X53" s="105">
        <v>0</v>
      </c>
      <c r="Y53" s="105">
        <f t="shared" si="8"/>
        <v>0</v>
      </c>
      <c r="Z53" s="105">
        <v>0</v>
      </c>
      <c r="AA53" s="105">
        <v>0</v>
      </c>
      <c r="AB53" s="105">
        <v>0</v>
      </c>
      <c r="AC53" s="105">
        <f t="shared" si="7"/>
        <v>30</v>
      </c>
      <c r="AD53" s="106">
        <v>0</v>
      </c>
    </row>
    <row r="54" spans="1:30">
      <c r="A54" s="121" t="s">
        <v>494</v>
      </c>
      <c r="B54" s="300" t="s">
        <v>493</v>
      </c>
      <c r="C54" s="301">
        <v>10</v>
      </c>
      <c r="D54" s="105">
        <v>0</v>
      </c>
      <c r="E54" s="105"/>
      <c r="F54" s="105">
        <v>0</v>
      </c>
      <c r="G54" s="105">
        <v>0</v>
      </c>
      <c r="H54" s="105">
        <v>0</v>
      </c>
      <c r="I54" s="105">
        <v>0</v>
      </c>
      <c r="J54" s="105">
        <v>0</v>
      </c>
      <c r="K54" s="105">
        <v>0</v>
      </c>
      <c r="L54" s="105">
        <v>0</v>
      </c>
      <c r="M54" s="105">
        <v>0</v>
      </c>
      <c r="N54" s="105">
        <v>0</v>
      </c>
      <c r="O54" s="105">
        <v>0</v>
      </c>
      <c r="P54" s="105">
        <v>0</v>
      </c>
      <c r="Q54" s="105">
        <v>0</v>
      </c>
      <c r="R54" s="105">
        <v>0</v>
      </c>
      <c r="S54" s="105">
        <v>0</v>
      </c>
      <c r="T54" s="105">
        <v>0</v>
      </c>
      <c r="U54" s="301">
        <v>10</v>
      </c>
      <c r="V54" s="105">
        <v>0</v>
      </c>
      <c r="W54" s="105">
        <v>0</v>
      </c>
      <c r="X54" s="105">
        <v>0</v>
      </c>
      <c r="Y54" s="105">
        <f t="shared" si="8"/>
        <v>0</v>
      </c>
      <c r="Z54" s="105">
        <v>0</v>
      </c>
      <c r="AA54" s="105">
        <v>0</v>
      </c>
      <c r="AB54" s="105">
        <v>0</v>
      </c>
      <c r="AC54" s="105">
        <f t="shared" si="7"/>
        <v>10</v>
      </c>
      <c r="AD54" s="106">
        <v>0</v>
      </c>
    </row>
    <row r="55" spans="1:30" ht="35.25" customHeight="1">
      <c r="A55" s="118" t="s">
        <v>58</v>
      </c>
      <c r="B55" s="291" t="s">
        <v>134</v>
      </c>
      <c r="C55" s="290"/>
      <c r="D55" s="289"/>
      <c r="E55" s="289"/>
      <c r="F55" s="290"/>
      <c r="G55" s="290"/>
      <c r="H55" s="290"/>
      <c r="I55" s="290"/>
      <c r="J55" s="290"/>
      <c r="K55" s="290"/>
      <c r="L55" s="290"/>
      <c r="M55" s="290"/>
      <c r="N55" s="290"/>
      <c r="O55" s="290"/>
      <c r="P55" s="290"/>
      <c r="Q55" s="290"/>
      <c r="R55" s="290"/>
      <c r="S55" s="290"/>
      <c r="T55" s="290"/>
      <c r="U55" s="290"/>
      <c r="V55" s="290"/>
      <c r="W55" s="290"/>
      <c r="X55" s="290"/>
      <c r="Y55" s="290"/>
      <c r="Z55" s="290"/>
      <c r="AA55" s="290"/>
      <c r="AB55" s="290"/>
      <c r="AC55" s="290"/>
      <c r="AD55" s="290"/>
    </row>
    <row r="56" spans="1:30">
      <c r="A56" s="121" t="s">
        <v>133</v>
      </c>
      <c r="B56" s="292" t="s">
        <v>132</v>
      </c>
      <c r="C56" s="289">
        <f>C30</f>
        <v>20611.077272750001</v>
      </c>
      <c r="D56" s="289">
        <v>0</v>
      </c>
      <c r="E56" s="289"/>
      <c r="F56" s="289">
        <v>0</v>
      </c>
      <c r="G56" s="289">
        <v>0</v>
      </c>
      <c r="H56" s="289">
        <v>0</v>
      </c>
      <c r="I56" s="289">
        <v>0</v>
      </c>
      <c r="J56" s="289">
        <v>0</v>
      </c>
      <c r="K56" s="289">
        <v>0</v>
      </c>
      <c r="L56" s="289">
        <v>0</v>
      </c>
      <c r="M56" s="289">
        <v>0</v>
      </c>
      <c r="N56" s="289">
        <v>0</v>
      </c>
      <c r="O56" s="289">
        <v>0</v>
      </c>
      <c r="P56" s="289">
        <v>0</v>
      </c>
      <c r="Q56" s="289">
        <v>0</v>
      </c>
      <c r="R56" s="289">
        <v>0</v>
      </c>
      <c r="S56" s="289">
        <v>0</v>
      </c>
      <c r="T56" s="289">
        <v>0</v>
      </c>
      <c r="U56" s="289">
        <v>20611.077272750001</v>
      </c>
      <c r="V56" s="289">
        <v>0</v>
      </c>
      <c r="W56" s="289">
        <v>0</v>
      </c>
      <c r="X56" s="289">
        <v>0</v>
      </c>
      <c r="Y56" s="293">
        <f t="shared" ref="Y56:Y63" si="9">I56</f>
        <v>0</v>
      </c>
      <c r="Z56" s="289">
        <v>0</v>
      </c>
      <c r="AA56" s="289">
        <v>0</v>
      </c>
      <c r="AB56" s="289">
        <v>0</v>
      </c>
      <c r="AC56" s="289">
        <f t="shared" ref="AC56:AC63" si="10">I56+M56+Q56+U56+Y56</f>
        <v>20611.077272750001</v>
      </c>
      <c r="AD56" s="294">
        <v>0</v>
      </c>
    </row>
    <row r="57" spans="1:30">
      <c r="A57" s="121" t="s">
        <v>131</v>
      </c>
      <c r="B57" s="292" t="s">
        <v>125</v>
      </c>
      <c r="C57" s="289"/>
      <c r="D57" s="289">
        <v>0</v>
      </c>
      <c r="E57" s="289"/>
      <c r="F57" s="289">
        <v>0</v>
      </c>
      <c r="G57" s="289">
        <v>0</v>
      </c>
      <c r="H57" s="289">
        <v>0</v>
      </c>
      <c r="I57" s="289">
        <v>0</v>
      </c>
      <c r="J57" s="289">
        <v>0</v>
      </c>
      <c r="K57" s="289">
        <v>0</v>
      </c>
      <c r="L57" s="289">
        <v>0</v>
      </c>
      <c r="M57" s="289">
        <v>0</v>
      </c>
      <c r="N57" s="289">
        <v>0</v>
      </c>
      <c r="O57" s="289">
        <v>0</v>
      </c>
      <c r="P57" s="289">
        <v>0</v>
      </c>
      <c r="Q57" s="289">
        <v>0</v>
      </c>
      <c r="R57" s="289">
        <v>0</v>
      </c>
      <c r="S57" s="289">
        <v>0</v>
      </c>
      <c r="T57" s="289">
        <v>0</v>
      </c>
      <c r="U57" s="289"/>
      <c r="V57" s="289">
        <v>0</v>
      </c>
      <c r="W57" s="289">
        <v>0</v>
      </c>
      <c r="X57" s="289">
        <v>0</v>
      </c>
      <c r="Y57" s="293">
        <f t="shared" si="9"/>
        <v>0</v>
      </c>
      <c r="Z57" s="289">
        <v>0</v>
      </c>
      <c r="AA57" s="289">
        <v>0</v>
      </c>
      <c r="AB57" s="289">
        <v>0</v>
      </c>
      <c r="AC57" s="289">
        <f t="shared" si="10"/>
        <v>0</v>
      </c>
      <c r="AD57" s="294">
        <v>0</v>
      </c>
    </row>
    <row r="58" spans="1:30">
      <c r="A58" s="121" t="s">
        <v>130</v>
      </c>
      <c r="B58" s="295" t="s">
        <v>124</v>
      </c>
      <c r="C58" s="293">
        <v>13.86</v>
      </c>
      <c r="D58" s="289">
        <v>0</v>
      </c>
      <c r="E58" s="289"/>
      <c r="F58" s="289">
        <v>0</v>
      </c>
      <c r="G58" s="289">
        <v>0</v>
      </c>
      <c r="H58" s="289">
        <v>0</v>
      </c>
      <c r="I58" s="289">
        <v>0</v>
      </c>
      <c r="J58" s="289">
        <v>0</v>
      </c>
      <c r="K58" s="289">
        <v>0</v>
      </c>
      <c r="L58" s="289">
        <v>0</v>
      </c>
      <c r="M58" s="289">
        <v>0</v>
      </c>
      <c r="N58" s="289">
        <v>0</v>
      </c>
      <c r="O58" s="289">
        <v>0</v>
      </c>
      <c r="P58" s="289">
        <v>0</v>
      </c>
      <c r="Q58" s="289">
        <v>0</v>
      </c>
      <c r="R58" s="289">
        <v>0</v>
      </c>
      <c r="S58" s="289">
        <v>0</v>
      </c>
      <c r="T58" s="289">
        <v>0</v>
      </c>
      <c r="U58" s="289">
        <v>13.86</v>
      </c>
      <c r="V58" s="289">
        <v>0</v>
      </c>
      <c r="W58" s="289">
        <v>0</v>
      </c>
      <c r="X58" s="289">
        <v>0</v>
      </c>
      <c r="Y58" s="293">
        <f t="shared" si="9"/>
        <v>0</v>
      </c>
      <c r="Z58" s="289">
        <v>0</v>
      </c>
      <c r="AA58" s="289">
        <v>0</v>
      </c>
      <c r="AB58" s="289">
        <v>0</v>
      </c>
      <c r="AC58" s="289">
        <f t="shared" si="10"/>
        <v>13.86</v>
      </c>
      <c r="AD58" s="294">
        <v>0</v>
      </c>
    </row>
    <row r="59" spans="1:30">
      <c r="A59" s="121" t="s">
        <v>129</v>
      </c>
      <c r="B59" s="295" t="s">
        <v>123</v>
      </c>
      <c r="C59" s="293">
        <v>230</v>
      </c>
      <c r="D59" s="289">
        <v>0</v>
      </c>
      <c r="E59" s="289"/>
      <c r="F59" s="289">
        <v>0</v>
      </c>
      <c r="G59" s="289">
        <v>0</v>
      </c>
      <c r="H59" s="289">
        <v>0</v>
      </c>
      <c r="I59" s="289">
        <v>0</v>
      </c>
      <c r="J59" s="289">
        <v>0</v>
      </c>
      <c r="K59" s="289">
        <v>0</v>
      </c>
      <c r="L59" s="289">
        <v>0</v>
      </c>
      <c r="M59" s="289">
        <v>0</v>
      </c>
      <c r="N59" s="289">
        <v>0</v>
      </c>
      <c r="O59" s="289">
        <v>0</v>
      </c>
      <c r="P59" s="289">
        <v>0</v>
      </c>
      <c r="Q59" s="289">
        <v>0</v>
      </c>
      <c r="R59" s="289">
        <v>0</v>
      </c>
      <c r="S59" s="289">
        <v>0</v>
      </c>
      <c r="T59" s="289">
        <v>0</v>
      </c>
      <c r="U59" s="289">
        <v>230</v>
      </c>
      <c r="V59" s="289">
        <v>0</v>
      </c>
      <c r="W59" s="289">
        <v>0</v>
      </c>
      <c r="X59" s="289">
        <v>0</v>
      </c>
      <c r="Y59" s="293">
        <f t="shared" si="9"/>
        <v>0</v>
      </c>
      <c r="Z59" s="289">
        <v>0</v>
      </c>
      <c r="AA59" s="289">
        <v>0</v>
      </c>
      <c r="AB59" s="289">
        <v>0</v>
      </c>
      <c r="AC59" s="289">
        <f t="shared" si="10"/>
        <v>230</v>
      </c>
      <c r="AD59" s="294">
        <v>0</v>
      </c>
    </row>
    <row r="60" spans="1:30">
      <c r="A60" s="121" t="s">
        <v>128</v>
      </c>
      <c r="B60" s="295" t="s">
        <v>486</v>
      </c>
      <c r="C60" s="289">
        <v>490.59</v>
      </c>
      <c r="D60" s="289">
        <v>0</v>
      </c>
      <c r="E60" s="289"/>
      <c r="F60" s="289">
        <v>0</v>
      </c>
      <c r="G60" s="289">
        <v>0</v>
      </c>
      <c r="H60" s="289">
        <v>0</v>
      </c>
      <c r="I60" s="289">
        <v>0</v>
      </c>
      <c r="J60" s="289">
        <v>0</v>
      </c>
      <c r="K60" s="289">
        <v>0</v>
      </c>
      <c r="L60" s="289">
        <v>0</v>
      </c>
      <c r="M60" s="289">
        <v>0</v>
      </c>
      <c r="N60" s="289">
        <v>0</v>
      </c>
      <c r="O60" s="289">
        <v>0</v>
      </c>
      <c r="P60" s="289">
        <v>0</v>
      </c>
      <c r="Q60" s="289">
        <v>0</v>
      </c>
      <c r="R60" s="289">
        <v>0</v>
      </c>
      <c r="S60" s="289">
        <v>0</v>
      </c>
      <c r="T60" s="289">
        <v>0</v>
      </c>
      <c r="U60" s="289">
        <v>490.59</v>
      </c>
      <c r="V60" s="289">
        <v>0</v>
      </c>
      <c r="W60" s="289">
        <v>0</v>
      </c>
      <c r="X60" s="289">
        <v>0</v>
      </c>
      <c r="Y60" s="293">
        <f t="shared" si="9"/>
        <v>0</v>
      </c>
      <c r="Z60" s="289">
        <v>0</v>
      </c>
      <c r="AA60" s="289">
        <v>0</v>
      </c>
      <c r="AB60" s="289">
        <v>0</v>
      </c>
      <c r="AC60" s="289">
        <f t="shared" si="10"/>
        <v>490.59</v>
      </c>
      <c r="AD60" s="294">
        <v>0</v>
      </c>
    </row>
    <row r="61" spans="1:30">
      <c r="A61" s="121" t="s">
        <v>127</v>
      </c>
      <c r="B61" s="292" t="s">
        <v>504</v>
      </c>
      <c r="C61" s="289">
        <v>495.69099999999997</v>
      </c>
      <c r="D61" s="289">
        <v>0</v>
      </c>
      <c r="E61" s="289"/>
      <c r="F61" s="289">
        <v>0</v>
      </c>
      <c r="G61" s="289">
        <v>0</v>
      </c>
      <c r="H61" s="289">
        <v>0</v>
      </c>
      <c r="I61" s="289">
        <v>0</v>
      </c>
      <c r="J61" s="289">
        <v>0</v>
      </c>
      <c r="K61" s="289">
        <v>0</v>
      </c>
      <c r="L61" s="289">
        <v>0</v>
      </c>
      <c r="M61" s="289">
        <v>0</v>
      </c>
      <c r="N61" s="289">
        <v>0</v>
      </c>
      <c r="O61" s="289">
        <v>0</v>
      </c>
      <c r="P61" s="289">
        <v>0</v>
      </c>
      <c r="Q61" s="289">
        <v>0</v>
      </c>
      <c r="R61" s="289">
        <v>0</v>
      </c>
      <c r="S61" s="289">
        <v>0</v>
      </c>
      <c r="T61" s="289">
        <v>0</v>
      </c>
      <c r="U61" s="289">
        <v>495.69099999999997</v>
      </c>
      <c r="V61" s="289">
        <v>0</v>
      </c>
      <c r="W61" s="289">
        <v>0</v>
      </c>
      <c r="X61" s="289">
        <v>0</v>
      </c>
      <c r="Y61" s="293">
        <f t="shared" si="9"/>
        <v>0</v>
      </c>
      <c r="Z61" s="289">
        <v>0</v>
      </c>
      <c r="AA61" s="289">
        <v>0</v>
      </c>
      <c r="AB61" s="289">
        <v>0</v>
      </c>
      <c r="AC61" s="289">
        <f t="shared" si="10"/>
        <v>495.69099999999997</v>
      </c>
      <c r="AD61" s="294">
        <v>0</v>
      </c>
    </row>
    <row r="62" spans="1:30">
      <c r="A62" s="121" t="s">
        <v>488</v>
      </c>
      <c r="B62" s="295" t="s">
        <v>505</v>
      </c>
      <c r="C62" s="293">
        <v>30</v>
      </c>
      <c r="D62" s="289">
        <v>0</v>
      </c>
      <c r="E62" s="289"/>
      <c r="F62" s="289">
        <v>0</v>
      </c>
      <c r="G62" s="289">
        <v>0</v>
      </c>
      <c r="H62" s="289">
        <v>0</v>
      </c>
      <c r="I62" s="289">
        <v>0</v>
      </c>
      <c r="J62" s="289">
        <v>0</v>
      </c>
      <c r="K62" s="289">
        <v>0</v>
      </c>
      <c r="L62" s="289">
        <v>0</v>
      </c>
      <c r="M62" s="289">
        <v>0</v>
      </c>
      <c r="N62" s="289">
        <v>0</v>
      </c>
      <c r="O62" s="289">
        <v>0</v>
      </c>
      <c r="P62" s="289">
        <v>0</v>
      </c>
      <c r="Q62" s="289">
        <v>0</v>
      </c>
      <c r="R62" s="289">
        <v>0</v>
      </c>
      <c r="S62" s="289">
        <v>0</v>
      </c>
      <c r="T62" s="289">
        <v>0</v>
      </c>
      <c r="U62" s="289">
        <v>30</v>
      </c>
      <c r="V62" s="289">
        <v>0</v>
      </c>
      <c r="W62" s="289">
        <v>0</v>
      </c>
      <c r="X62" s="289">
        <v>0</v>
      </c>
      <c r="Y62" s="293">
        <f t="shared" si="9"/>
        <v>0</v>
      </c>
      <c r="Z62" s="289">
        <v>0</v>
      </c>
      <c r="AA62" s="289">
        <v>0</v>
      </c>
      <c r="AB62" s="289">
        <v>0</v>
      </c>
      <c r="AC62" s="289">
        <f t="shared" si="10"/>
        <v>30</v>
      </c>
      <c r="AD62" s="294">
        <v>0</v>
      </c>
    </row>
    <row r="63" spans="1:30">
      <c r="A63" s="121" t="s">
        <v>502</v>
      </c>
      <c r="B63" s="295" t="s">
        <v>493</v>
      </c>
      <c r="C63" s="293">
        <v>10</v>
      </c>
      <c r="D63" s="289">
        <v>0</v>
      </c>
      <c r="E63" s="289"/>
      <c r="F63" s="289">
        <v>0</v>
      </c>
      <c r="G63" s="289">
        <v>0</v>
      </c>
      <c r="H63" s="289">
        <v>0</v>
      </c>
      <c r="I63" s="289">
        <v>0</v>
      </c>
      <c r="J63" s="289">
        <v>0</v>
      </c>
      <c r="K63" s="289">
        <v>0</v>
      </c>
      <c r="L63" s="289">
        <v>0</v>
      </c>
      <c r="M63" s="289">
        <v>0</v>
      </c>
      <c r="N63" s="289">
        <v>0</v>
      </c>
      <c r="O63" s="289">
        <v>0</v>
      </c>
      <c r="P63" s="289">
        <v>0</v>
      </c>
      <c r="Q63" s="289">
        <v>0</v>
      </c>
      <c r="R63" s="289">
        <v>0</v>
      </c>
      <c r="S63" s="289">
        <v>0</v>
      </c>
      <c r="T63" s="289">
        <v>0</v>
      </c>
      <c r="U63" s="289">
        <v>10</v>
      </c>
      <c r="V63" s="289">
        <v>0</v>
      </c>
      <c r="W63" s="289">
        <v>0</v>
      </c>
      <c r="X63" s="289">
        <v>0</v>
      </c>
      <c r="Y63" s="293">
        <f t="shared" si="9"/>
        <v>0</v>
      </c>
      <c r="Z63" s="289">
        <v>0</v>
      </c>
      <c r="AA63" s="289">
        <v>0</v>
      </c>
      <c r="AB63" s="289">
        <v>0</v>
      </c>
      <c r="AC63" s="289">
        <f t="shared" si="10"/>
        <v>10</v>
      </c>
      <c r="AD63" s="294">
        <v>0</v>
      </c>
    </row>
    <row r="64" spans="1:30" ht="36.75" customHeight="1">
      <c r="A64" s="118" t="s">
        <v>57</v>
      </c>
      <c r="B64" s="296" t="s">
        <v>225</v>
      </c>
      <c r="C64" s="289">
        <v>0</v>
      </c>
      <c r="D64" s="289">
        <v>0</v>
      </c>
      <c r="E64" s="289"/>
      <c r="F64" s="290">
        <v>0</v>
      </c>
      <c r="G64" s="290">
        <v>0</v>
      </c>
      <c r="H64" s="290">
        <v>0</v>
      </c>
      <c r="I64" s="290">
        <v>0</v>
      </c>
      <c r="J64" s="290">
        <v>0</v>
      </c>
      <c r="K64" s="290">
        <v>0</v>
      </c>
      <c r="L64" s="290">
        <v>0</v>
      </c>
      <c r="M64" s="290">
        <v>0</v>
      </c>
      <c r="N64" s="290">
        <v>0</v>
      </c>
      <c r="O64" s="290">
        <v>0</v>
      </c>
      <c r="P64" s="290">
        <v>0</v>
      </c>
      <c r="Q64" s="290">
        <v>0</v>
      </c>
      <c r="R64" s="290">
        <v>0</v>
      </c>
      <c r="S64" s="290">
        <v>0</v>
      </c>
      <c r="T64" s="290">
        <v>0</v>
      </c>
      <c r="U64" s="290">
        <v>0</v>
      </c>
      <c r="V64" s="290">
        <v>0</v>
      </c>
      <c r="W64" s="290">
        <v>0</v>
      </c>
      <c r="X64" s="290">
        <v>0</v>
      </c>
      <c r="Y64" s="290">
        <v>0</v>
      </c>
      <c r="Z64" s="290">
        <v>0</v>
      </c>
      <c r="AA64" s="290">
        <v>0</v>
      </c>
      <c r="AB64" s="290">
        <v>0</v>
      </c>
      <c r="AC64" s="297">
        <v>0</v>
      </c>
      <c r="AD64" s="297">
        <v>0</v>
      </c>
    </row>
    <row r="65" spans="1:34">
      <c r="A65" s="118" t="s">
        <v>55</v>
      </c>
      <c r="B65" s="291" t="s">
        <v>126</v>
      </c>
      <c r="C65" s="289">
        <v>0</v>
      </c>
      <c r="D65" s="289">
        <v>0</v>
      </c>
      <c r="E65" s="289"/>
      <c r="F65" s="290">
        <v>0</v>
      </c>
      <c r="G65" s="290">
        <v>0</v>
      </c>
      <c r="H65" s="290">
        <v>0</v>
      </c>
      <c r="I65" s="290">
        <v>0</v>
      </c>
      <c r="J65" s="290">
        <v>0</v>
      </c>
      <c r="K65" s="290">
        <v>0</v>
      </c>
      <c r="L65" s="290">
        <v>0</v>
      </c>
      <c r="M65" s="290">
        <v>0</v>
      </c>
      <c r="N65" s="290">
        <v>0</v>
      </c>
      <c r="O65" s="290">
        <v>0</v>
      </c>
      <c r="P65" s="290">
        <v>0</v>
      </c>
      <c r="Q65" s="290">
        <v>0</v>
      </c>
      <c r="R65" s="290">
        <v>0</v>
      </c>
      <c r="S65" s="290">
        <v>0</v>
      </c>
      <c r="T65" s="290">
        <v>0</v>
      </c>
      <c r="U65" s="290">
        <v>0</v>
      </c>
      <c r="V65" s="290">
        <v>0</v>
      </c>
      <c r="W65" s="290">
        <v>0</v>
      </c>
      <c r="X65" s="290">
        <v>0</v>
      </c>
      <c r="Y65" s="290">
        <v>0</v>
      </c>
      <c r="Z65" s="290">
        <v>0</v>
      </c>
      <c r="AA65" s="290">
        <v>0</v>
      </c>
      <c r="AB65" s="290">
        <v>0</v>
      </c>
      <c r="AC65" s="289">
        <f t="shared" ref="AC65:AC70" si="11">U65</f>
        <v>0</v>
      </c>
      <c r="AD65" s="297">
        <v>0</v>
      </c>
    </row>
    <row r="66" spans="1:34">
      <c r="A66" s="121" t="s">
        <v>219</v>
      </c>
      <c r="B66" s="298" t="s">
        <v>146</v>
      </c>
      <c r="C66" s="289">
        <v>0</v>
      </c>
      <c r="D66" s="289">
        <v>0</v>
      </c>
      <c r="E66" s="289"/>
      <c r="F66" s="289">
        <v>0</v>
      </c>
      <c r="G66" s="289">
        <v>0</v>
      </c>
      <c r="H66" s="289">
        <v>0</v>
      </c>
      <c r="I66" s="289">
        <v>0</v>
      </c>
      <c r="J66" s="289">
        <v>0</v>
      </c>
      <c r="K66" s="289">
        <v>0</v>
      </c>
      <c r="L66" s="289">
        <v>0</v>
      </c>
      <c r="M66" s="289">
        <v>0</v>
      </c>
      <c r="N66" s="289">
        <v>0</v>
      </c>
      <c r="O66" s="289">
        <v>0</v>
      </c>
      <c r="P66" s="289">
        <v>0</v>
      </c>
      <c r="Q66" s="289">
        <v>0</v>
      </c>
      <c r="R66" s="289">
        <v>0</v>
      </c>
      <c r="S66" s="289">
        <v>0</v>
      </c>
      <c r="T66" s="289">
        <v>0</v>
      </c>
      <c r="U66" s="289">
        <v>0</v>
      </c>
      <c r="V66" s="289">
        <v>0</v>
      </c>
      <c r="W66" s="289">
        <v>0</v>
      </c>
      <c r="X66" s="289">
        <v>0</v>
      </c>
      <c r="Y66" s="289">
        <v>0</v>
      </c>
      <c r="Z66" s="289">
        <v>0</v>
      </c>
      <c r="AA66" s="289">
        <v>0</v>
      </c>
      <c r="AB66" s="289">
        <v>0</v>
      </c>
      <c r="AC66" s="289">
        <f t="shared" si="11"/>
        <v>0</v>
      </c>
      <c r="AD66" s="294">
        <v>0</v>
      </c>
    </row>
    <row r="67" spans="1:34">
      <c r="A67" s="121" t="s">
        <v>220</v>
      </c>
      <c r="B67" s="298" t="s">
        <v>144</v>
      </c>
      <c r="C67" s="289">
        <v>0</v>
      </c>
      <c r="D67" s="289">
        <v>0</v>
      </c>
      <c r="E67" s="289"/>
      <c r="F67" s="289">
        <v>0</v>
      </c>
      <c r="G67" s="289">
        <v>0</v>
      </c>
      <c r="H67" s="289">
        <v>0</v>
      </c>
      <c r="I67" s="289">
        <v>0</v>
      </c>
      <c r="J67" s="289">
        <v>0</v>
      </c>
      <c r="K67" s="289">
        <v>0</v>
      </c>
      <c r="L67" s="289">
        <v>0</v>
      </c>
      <c r="M67" s="289">
        <v>0</v>
      </c>
      <c r="N67" s="289">
        <v>0</v>
      </c>
      <c r="O67" s="289">
        <v>0</v>
      </c>
      <c r="P67" s="289">
        <v>0</v>
      </c>
      <c r="Q67" s="289">
        <v>0</v>
      </c>
      <c r="R67" s="289">
        <v>0</v>
      </c>
      <c r="S67" s="289">
        <v>0</v>
      </c>
      <c r="T67" s="289">
        <v>0</v>
      </c>
      <c r="U67" s="289">
        <v>0</v>
      </c>
      <c r="V67" s="289">
        <v>0</v>
      </c>
      <c r="W67" s="289">
        <v>0</v>
      </c>
      <c r="X67" s="289">
        <v>0</v>
      </c>
      <c r="Y67" s="289">
        <v>0</v>
      </c>
      <c r="Z67" s="289">
        <v>0</v>
      </c>
      <c r="AA67" s="289">
        <v>0</v>
      </c>
      <c r="AB67" s="289">
        <v>0</v>
      </c>
      <c r="AC67" s="289">
        <f t="shared" si="11"/>
        <v>0</v>
      </c>
      <c r="AD67" s="294">
        <v>0</v>
      </c>
    </row>
    <row r="68" spans="1:34">
      <c r="A68" s="121" t="s">
        <v>221</v>
      </c>
      <c r="B68" s="298" t="s">
        <v>142</v>
      </c>
      <c r="C68" s="289">
        <v>0</v>
      </c>
      <c r="D68" s="289">
        <v>0</v>
      </c>
      <c r="E68" s="289"/>
      <c r="F68" s="289">
        <v>0</v>
      </c>
      <c r="G68" s="289">
        <v>0</v>
      </c>
      <c r="H68" s="289">
        <v>0</v>
      </c>
      <c r="I68" s="289">
        <v>0</v>
      </c>
      <c r="J68" s="289">
        <v>0</v>
      </c>
      <c r="K68" s="289">
        <v>0</v>
      </c>
      <c r="L68" s="289">
        <v>0</v>
      </c>
      <c r="M68" s="289">
        <v>0</v>
      </c>
      <c r="N68" s="289">
        <v>0</v>
      </c>
      <c r="O68" s="289">
        <v>0</v>
      </c>
      <c r="P68" s="289">
        <v>0</v>
      </c>
      <c r="Q68" s="289">
        <v>0</v>
      </c>
      <c r="R68" s="289">
        <v>0</v>
      </c>
      <c r="S68" s="289">
        <v>0</v>
      </c>
      <c r="T68" s="289">
        <v>0</v>
      </c>
      <c r="U68" s="289">
        <v>0</v>
      </c>
      <c r="V68" s="289">
        <v>0</v>
      </c>
      <c r="W68" s="289">
        <v>0</v>
      </c>
      <c r="X68" s="289">
        <v>0</v>
      </c>
      <c r="Y68" s="289">
        <v>0</v>
      </c>
      <c r="Z68" s="289">
        <v>0</v>
      </c>
      <c r="AA68" s="289">
        <v>0</v>
      </c>
      <c r="AB68" s="289">
        <v>0</v>
      </c>
      <c r="AC68" s="289">
        <f t="shared" si="11"/>
        <v>0</v>
      </c>
      <c r="AD68" s="294">
        <v>0</v>
      </c>
    </row>
    <row r="69" spans="1:34">
      <c r="A69" s="121" t="s">
        <v>222</v>
      </c>
      <c r="B69" s="298" t="s">
        <v>224</v>
      </c>
      <c r="C69" s="289">
        <v>0</v>
      </c>
      <c r="D69" s="289">
        <v>0</v>
      </c>
      <c r="E69" s="289"/>
      <c r="F69" s="289">
        <v>0</v>
      </c>
      <c r="G69" s="289">
        <v>0</v>
      </c>
      <c r="H69" s="289">
        <v>0</v>
      </c>
      <c r="I69" s="289">
        <v>0</v>
      </c>
      <c r="J69" s="289">
        <v>0</v>
      </c>
      <c r="K69" s="289">
        <v>0</v>
      </c>
      <c r="L69" s="289">
        <v>0</v>
      </c>
      <c r="M69" s="289">
        <v>0</v>
      </c>
      <c r="N69" s="289">
        <v>0</v>
      </c>
      <c r="O69" s="289">
        <v>0</v>
      </c>
      <c r="P69" s="289">
        <v>0</v>
      </c>
      <c r="Q69" s="289">
        <v>0</v>
      </c>
      <c r="R69" s="289">
        <v>0</v>
      </c>
      <c r="S69" s="289">
        <v>0</v>
      </c>
      <c r="T69" s="289">
        <v>0</v>
      </c>
      <c r="U69" s="289">
        <v>0</v>
      </c>
      <c r="V69" s="289">
        <v>0</v>
      </c>
      <c r="W69" s="289">
        <v>0</v>
      </c>
      <c r="X69" s="289">
        <v>0</v>
      </c>
      <c r="Y69" s="289">
        <v>0</v>
      </c>
      <c r="Z69" s="289">
        <v>0</v>
      </c>
      <c r="AA69" s="289">
        <v>0</v>
      </c>
      <c r="AB69" s="289">
        <v>0</v>
      </c>
      <c r="AC69" s="289">
        <f t="shared" si="11"/>
        <v>0</v>
      </c>
      <c r="AD69" s="294">
        <v>0</v>
      </c>
    </row>
    <row r="70" spans="1:34" ht="18.75">
      <c r="A70" s="121" t="s">
        <v>223</v>
      </c>
      <c r="B70" s="295" t="s">
        <v>584</v>
      </c>
      <c r="C70" s="289">
        <v>0</v>
      </c>
      <c r="D70" s="289">
        <v>0</v>
      </c>
      <c r="E70" s="289"/>
      <c r="F70" s="289">
        <v>0</v>
      </c>
      <c r="G70" s="289">
        <v>0</v>
      </c>
      <c r="H70" s="289">
        <v>0</v>
      </c>
      <c r="I70" s="289">
        <v>0</v>
      </c>
      <c r="J70" s="289">
        <v>0</v>
      </c>
      <c r="K70" s="289">
        <v>0</v>
      </c>
      <c r="L70" s="289">
        <v>0</v>
      </c>
      <c r="M70" s="289">
        <v>0</v>
      </c>
      <c r="N70" s="289">
        <v>0</v>
      </c>
      <c r="O70" s="289">
        <v>0</v>
      </c>
      <c r="P70" s="289">
        <v>0</v>
      </c>
      <c r="Q70" s="289">
        <v>0</v>
      </c>
      <c r="R70" s="289">
        <v>0</v>
      </c>
      <c r="S70" s="289">
        <v>0</v>
      </c>
      <c r="T70" s="289">
        <v>0</v>
      </c>
      <c r="U70" s="289">
        <v>0</v>
      </c>
      <c r="V70" s="289">
        <v>0</v>
      </c>
      <c r="W70" s="289">
        <v>0</v>
      </c>
      <c r="X70" s="289">
        <v>0</v>
      </c>
      <c r="Y70" s="289">
        <v>0</v>
      </c>
      <c r="Z70" s="289">
        <v>0</v>
      </c>
      <c r="AA70" s="289">
        <v>0</v>
      </c>
      <c r="AB70" s="289">
        <v>0</v>
      </c>
      <c r="AC70" s="289">
        <f t="shared" si="11"/>
        <v>0</v>
      </c>
      <c r="AD70" s="294">
        <v>0</v>
      </c>
    </row>
    <row r="71" spans="1:34">
      <c r="A71" s="126"/>
      <c r="B71" s="127"/>
      <c r="C71" s="127"/>
      <c r="D71" s="127"/>
      <c r="E71" s="127"/>
      <c r="F71" s="127"/>
      <c r="G71" s="127"/>
      <c r="H71" s="286"/>
    </row>
    <row r="72" spans="1:34" ht="54" customHeight="1">
      <c r="B72" s="417"/>
      <c r="C72" s="417"/>
      <c r="D72" s="417"/>
      <c r="E72" s="417"/>
      <c r="F72" s="417"/>
      <c r="G72" s="417"/>
      <c r="H72" s="417"/>
      <c r="I72" s="128"/>
      <c r="J72" s="128"/>
      <c r="K72" s="128"/>
      <c r="L72" s="128"/>
      <c r="M72" s="128"/>
      <c r="N72" s="128"/>
      <c r="O72" s="128"/>
      <c r="P72" s="128"/>
      <c r="Q72" s="128"/>
      <c r="R72" s="128"/>
      <c r="S72" s="128"/>
      <c r="T72" s="128"/>
      <c r="U72" s="128"/>
      <c r="V72" s="128"/>
      <c r="W72" s="128"/>
      <c r="X72" s="128"/>
      <c r="Y72" s="128"/>
      <c r="Z72" s="128"/>
      <c r="AA72" s="128"/>
      <c r="AB72" s="128"/>
      <c r="AC72" s="128"/>
      <c r="AD72" s="128"/>
      <c r="AE72" s="128"/>
      <c r="AF72" s="128"/>
      <c r="AG72" s="128"/>
      <c r="AH72" s="128"/>
    </row>
    <row r="74" spans="1:34" ht="50.25" customHeight="1">
      <c r="B74" s="418"/>
      <c r="C74" s="418"/>
      <c r="D74" s="418"/>
      <c r="E74" s="418"/>
      <c r="F74" s="418"/>
      <c r="G74" s="418"/>
      <c r="H74" s="418"/>
    </row>
    <row r="75" spans="1:34">
      <c r="D75" s="124"/>
      <c r="E75" s="124"/>
      <c r="F75" s="124"/>
    </row>
    <row r="76" spans="1:34" ht="36.75" customHeight="1">
      <c r="B76" s="417"/>
      <c r="C76" s="417"/>
      <c r="D76" s="417"/>
      <c r="E76" s="417"/>
      <c r="F76" s="417"/>
      <c r="G76" s="417"/>
      <c r="H76" s="417"/>
    </row>
    <row r="77" spans="1:34">
      <c r="B77" s="25"/>
      <c r="C77" s="25"/>
      <c r="D77" s="25"/>
      <c r="E77" s="25"/>
      <c r="F77" s="25"/>
      <c r="G77" s="25"/>
    </row>
    <row r="78" spans="1:34" ht="51" customHeight="1">
      <c r="B78" s="417"/>
      <c r="C78" s="417"/>
      <c r="D78" s="417"/>
      <c r="E78" s="417"/>
      <c r="F78" s="417"/>
      <c r="G78" s="417"/>
      <c r="H78" s="417"/>
    </row>
    <row r="79" spans="1:34" ht="32.25" customHeight="1">
      <c r="B79" s="418"/>
      <c r="C79" s="418"/>
      <c r="D79" s="418"/>
      <c r="E79" s="418"/>
      <c r="F79" s="418"/>
      <c r="G79" s="418"/>
      <c r="H79" s="418"/>
    </row>
    <row r="80" spans="1:34" ht="51.75" customHeight="1">
      <c r="B80" s="417"/>
      <c r="C80" s="417"/>
      <c r="D80" s="417"/>
      <c r="E80" s="417"/>
      <c r="F80" s="417"/>
      <c r="G80" s="417"/>
      <c r="H80" s="417"/>
    </row>
    <row r="81" spans="2:8" ht="21.75" customHeight="1">
      <c r="B81" s="415"/>
      <c r="C81" s="415"/>
      <c r="D81" s="415"/>
      <c r="E81" s="415"/>
      <c r="F81" s="415"/>
      <c r="G81" s="415"/>
      <c r="H81" s="415"/>
    </row>
    <row r="82" spans="2:8" ht="23.25" customHeight="1">
      <c r="B82" s="129"/>
      <c r="C82" s="129"/>
      <c r="D82" s="129"/>
      <c r="E82" s="129"/>
      <c r="F82" s="129"/>
      <c r="G82" s="129"/>
    </row>
    <row r="83" spans="2:8" ht="18.75" customHeight="1">
      <c r="B83" s="416"/>
      <c r="C83" s="416"/>
      <c r="D83" s="416"/>
      <c r="E83" s="416"/>
      <c r="F83" s="416"/>
      <c r="G83" s="416"/>
      <c r="H83" s="416"/>
    </row>
  </sheetData>
  <mergeCells count="39">
    <mergeCell ref="Y20:AB20"/>
    <mergeCell ref="Y21:Z21"/>
    <mergeCell ref="AA21:AB21"/>
    <mergeCell ref="B81:H81"/>
    <mergeCell ref="B83:H83"/>
    <mergeCell ref="Q21:R21"/>
    <mergeCell ref="B72:H72"/>
    <mergeCell ref="B74:H74"/>
    <mergeCell ref="B76:H76"/>
    <mergeCell ref="B78:H78"/>
    <mergeCell ref="B79:H79"/>
    <mergeCell ref="I21:J21"/>
    <mergeCell ref="K21:L21"/>
    <mergeCell ref="B80:H80"/>
    <mergeCell ref="C20:D21"/>
    <mergeCell ref="H20:H22"/>
    <mergeCell ref="F20:G21"/>
    <mergeCell ref="A12:AD12"/>
    <mergeCell ref="A4:AD4"/>
    <mergeCell ref="A6:AD6"/>
    <mergeCell ref="A8:AD8"/>
    <mergeCell ref="A9:AD9"/>
    <mergeCell ref="A11:AD11"/>
    <mergeCell ref="A14:AD14"/>
    <mergeCell ref="A15:AD15"/>
    <mergeCell ref="A16:AI16"/>
    <mergeCell ref="A18:AD18"/>
    <mergeCell ref="A20:A22"/>
    <mergeCell ref="B20:B22"/>
    <mergeCell ref="I20:L20"/>
    <mergeCell ref="Q20:T20"/>
    <mergeCell ref="AC20:AD21"/>
    <mergeCell ref="M20:P20"/>
    <mergeCell ref="M21:N21"/>
    <mergeCell ref="O21:P21"/>
    <mergeCell ref="S21:T21"/>
    <mergeCell ref="U20:X20"/>
    <mergeCell ref="U21:V21"/>
    <mergeCell ref="W21:X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20" zoomScale="85" zoomScaleSheetLayoutView="85" workbookViewId="0">
      <selection activeCell="A13" sqref="A13:AV13"/>
    </sheetView>
  </sheetViews>
  <sheetFormatPr defaultColWidth="9.140625" defaultRowHeight="15"/>
  <cols>
    <col min="1" max="1" width="6.140625" style="158" customWidth="1"/>
    <col min="2" max="2" width="23.140625" style="158" customWidth="1"/>
    <col min="3" max="3" width="13.85546875" style="158" customWidth="1"/>
    <col min="4" max="4" width="15.140625" style="158" customWidth="1"/>
    <col min="5" max="12" width="7.7109375" style="158" customWidth="1"/>
    <col min="13" max="15" width="10.7109375" style="158" customWidth="1"/>
    <col min="16" max="17" width="13.42578125" style="158" customWidth="1"/>
    <col min="18" max="18" width="17" style="158" customWidth="1"/>
    <col min="19" max="20" width="9.7109375" style="158" customWidth="1"/>
    <col min="21" max="21" width="11.42578125" style="158" customWidth="1"/>
    <col min="22" max="22" width="12.7109375" style="158" customWidth="1"/>
    <col min="23" max="25" width="10.7109375" style="158" customWidth="1"/>
    <col min="26" max="26" width="7.7109375" style="158" customWidth="1"/>
    <col min="27" max="30" width="10.7109375" style="158" customWidth="1"/>
    <col min="31" max="31" width="15.85546875" style="158" customWidth="1"/>
    <col min="32" max="32" width="11.7109375" style="158" customWidth="1"/>
    <col min="33" max="33" width="11.5703125" style="158" customWidth="1"/>
    <col min="34" max="35" width="9.7109375" style="158" customWidth="1"/>
    <col min="36" max="36" width="11.7109375" style="158" customWidth="1"/>
    <col min="37" max="37" width="12" style="158" customWidth="1"/>
    <col min="38" max="38" width="12.28515625" style="158" customWidth="1"/>
    <col min="39" max="41" width="9.7109375" style="158" customWidth="1"/>
    <col min="42" max="42" width="12.42578125" style="158" customWidth="1"/>
    <col min="43" max="43" width="12" style="158" customWidth="1"/>
    <col min="44" max="44" width="14.140625" style="158" customWidth="1"/>
    <col min="45" max="46" width="13.28515625" style="158" customWidth="1"/>
    <col min="47" max="47" width="10.7109375" style="158" customWidth="1"/>
    <col min="48" max="48" width="15.7109375" style="158" customWidth="1"/>
    <col min="49" max="16384" width="9.140625" style="158"/>
  </cols>
  <sheetData>
    <row r="1" spans="1:48" ht="18.75">
      <c r="AV1" s="10" t="s">
        <v>67</v>
      </c>
    </row>
    <row r="2" spans="1:48" ht="18.75">
      <c r="AV2" s="4" t="s">
        <v>9</v>
      </c>
    </row>
    <row r="3" spans="1:48" ht="18.75">
      <c r="AV3" s="4" t="s">
        <v>66</v>
      </c>
    </row>
    <row r="4" spans="1:48" ht="18.75">
      <c r="AV4" s="4"/>
    </row>
    <row r="5" spans="1:48" ht="18.75" customHeight="1">
      <c r="A5" s="310" t="str">
        <f>'1. паспорт местоположение'!A5:C5</f>
        <v>Год раскрытия информации: 2020 год</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10"/>
      <c r="AQ5" s="310"/>
      <c r="AR5" s="310"/>
      <c r="AS5" s="310"/>
      <c r="AT5" s="310"/>
      <c r="AU5" s="310"/>
      <c r="AV5" s="310"/>
    </row>
    <row r="6" spans="1:48" ht="18.75">
      <c r="AV6" s="4"/>
    </row>
    <row r="7" spans="1:48" ht="18.75">
      <c r="A7" s="316" t="s">
        <v>8</v>
      </c>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16"/>
      <c r="AL7" s="316"/>
      <c r="AM7" s="316"/>
      <c r="AN7" s="316"/>
      <c r="AO7" s="316"/>
      <c r="AP7" s="316"/>
      <c r="AQ7" s="316"/>
      <c r="AR7" s="316"/>
      <c r="AS7" s="316"/>
      <c r="AT7" s="316"/>
      <c r="AU7" s="316"/>
      <c r="AV7" s="316"/>
    </row>
    <row r="8" spans="1:48" ht="18.75">
      <c r="A8" s="316"/>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316"/>
      <c r="AM8" s="316"/>
      <c r="AN8" s="316"/>
      <c r="AO8" s="316"/>
      <c r="AP8" s="316"/>
      <c r="AQ8" s="316"/>
      <c r="AR8" s="316"/>
      <c r="AS8" s="316"/>
      <c r="AT8" s="316"/>
      <c r="AU8" s="316"/>
      <c r="AV8" s="316"/>
    </row>
    <row r="9" spans="1:48" ht="18.75">
      <c r="A9" s="317" t="s">
        <v>439</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317"/>
      <c r="AM9" s="317"/>
      <c r="AN9" s="317"/>
      <c r="AO9" s="317"/>
      <c r="AP9" s="317"/>
      <c r="AQ9" s="317"/>
      <c r="AR9" s="317"/>
      <c r="AS9" s="317"/>
      <c r="AT9" s="317"/>
      <c r="AU9" s="317"/>
      <c r="AV9" s="317"/>
    </row>
    <row r="10" spans="1:48" ht="15.75">
      <c r="A10" s="321" t="s">
        <v>7</v>
      </c>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c r="AS10" s="321"/>
      <c r="AT10" s="321"/>
      <c r="AU10" s="321"/>
      <c r="AV10" s="321"/>
    </row>
    <row r="11" spans="1:48" ht="18.75">
      <c r="A11" s="316"/>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6"/>
      <c r="AC11" s="316"/>
      <c r="AD11" s="316"/>
      <c r="AE11" s="316"/>
      <c r="AF11" s="316"/>
      <c r="AG11" s="316"/>
      <c r="AH11" s="316"/>
      <c r="AI11" s="316"/>
      <c r="AJ11" s="316"/>
      <c r="AK11" s="316"/>
      <c r="AL11" s="316"/>
      <c r="AM11" s="316"/>
      <c r="AN11" s="316"/>
      <c r="AO11" s="316"/>
      <c r="AP11" s="316"/>
      <c r="AQ11" s="316"/>
      <c r="AR11" s="316"/>
      <c r="AS11" s="316"/>
      <c r="AT11" s="316"/>
      <c r="AU11" s="316"/>
      <c r="AV11" s="316"/>
    </row>
    <row r="12" spans="1:48" ht="18.75">
      <c r="A12" s="317" t="str">
        <f>'1. паспорт местоположение'!A12:C12</f>
        <v>K_524-СЭС-23</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c r="AC12" s="317"/>
      <c r="AD12" s="317"/>
      <c r="AE12" s="317"/>
      <c r="AF12" s="317"/>
      <c r="AG12" s="317"/>
      <c r="AH12" s="317"/>
      <c r="AI12" s="317"/>
      <c r="AJ12" s="317"/>
      <c r="AK12" s="317"/>
      <c r="AL12" s="317"/>
      <c r="AM12" s="317"/>
      <c r="AN12" s="317"/>
      <c r="AO12" s="317"/>
      <c r="AP12" s="317"/>
      <c r="AQ12" s="317"/>
      <c r="AR12" s="317"/>
      <c r="AS12" s="317"/>
      <c r="AT12" s="317"/>
      <c r="AU12" s="317"/>
      <c r="AV12" s="317"/>
    </row>
    <row r="13" spans="1:48" ht="15.75">
      <c r="A13" s="321" t="s">
        <v>6</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row>
    <row r="14" spans="1:48" ht="18.75">
      <c r="A14" s="323"/>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323"/>
      <c r="AB14" s="323"/>
      <c r="AC14" s="323"/>
      <c r="AD14" s="323"/>
      <c r="AE14" s="323"/>
      <c r="AF14" s="323"/>
      <c r="AG14" s="323"/>
      <c r="AH14" s="323"/>
      <c r="AI14" s="323"/>
      <c r="AJ14" s="323"/>
      <c r="AK14" s="323"/>
      <c r="AL14" s="323"/>
      <c r="AM14" s="323"/>
      <c r="AN14" s="323"/>
      <c r="AO14" s="323"/>
      <c r="AP14" s="323"/>
      <c r="AQ14" s="323"/>
      <c r="AR14" s="323"/>
      <c r="AS14" s="323"/>
      <c r="AT14" s="323"/>
      <c r="AU14" s="323"/>
      <c r="AV14" s="323"/>
    </row>
    <row r="15" spans="1:48" ht="18.75" customHeight="1">
      <c r="A15" s="312" t="str">
        <f>'[7]1. паспорт местоположение'!A15:C15</f>
        <v>Строительство двух одноцепных ВЛ 110 кВ Певек-Билибино (этап строительства №1)</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c r="AH15" s="312"/>
      <c r="AI15" s="312"/>
      <c r="AJ15" s="312"/>
      <c r="AK15" s="312"/>
      <c r="AL15" s="312"/>
      <c r="AM15" s="312"/>
      <c r="AN15" s="312"/>
      <c r="AO15" s="312"/>
      <c r="AP15" s="312"/>
      <c r="AQ15" s="312"/>
      <c r="AR15" s="312"/>
      <c r="AS15" s="312"/>
      <c r="AT15" s="312"/>
      <c r="AU15" s="312"/>
      <c r="AV15" s="312"/>
    </row>
    <row r="16" spans="1:48" ht="15.75">
      <c r="A16" s="321" t="s">
        <v>4</v>
      </c>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row>
    <row r="17" spans="1:48">
      <c r="A17" s="370"/>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370"/>
      <c r="AB17" s="370"/>
      <c r="AC17" s="370"/>
      <c r="AD17" s="370"/>
      <c r="AE17" s="370"/>
      <c r="AF17" s="370"/>
      <c r="AG17" s="370"/>
      <c r="AH17" s="370"/>
      <c r="AI17" s="370"/>
      <c r="AJ17" s="370"/>
      <c r="AK17" s="370"/>
      <c r="AL17" s="370"/>
      <c r="AM17" s="370"/>
      <c r="AN17" s="370"/>
      <c r="AO17" s="370"/>
      <c r="AP17" s="370"/>
      <c r="AQ17" s="370"/>
      <c r="AR17" s="370"/>
      <c r="AS17" s="370"/>
      <c r="AT17" s="370"/>
      <c r="AU17" s="370"/>
      <c r="AV17" s="370"/>
    </row>
    <row r="18" spans="1:48" ht="14.25" customHeight="1">
      <c r="A18" s="370"/>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c r="AC18" s="370"/>
      <c r="AD18" s="370"/>
      <c r="AE18" s="370"/>
      <c r="AF18" s="370"/>
      <c r="AG18" s="370"/>
      <c r="AH18" s="370"/>
      <c r="AI18" s="370"/>
      <c r="AJ18" s="370"/>
      <c r="AK18" s="370"/>
      <c r="AL18" s="370"/>
      <c r="AM18" s="370"/>
      <c r="AN18" s="370"/>
      <c r="AO18" s="370"/>
      <c r="AP18" s="370"/>
      <c r="AQ18" s="370"/>
      <c r="AR18" s="370"/>
      <c r="AS18" s="370"/>
      <c r="AT18" s="370"/>
      <c r="AU18" s="370"/>
      <c r="AV18" s="370"/>
    </row>
    <row r="19" spans="1:48">
      <c r="A19" s="370"/>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c r="AB19" s="370"/>
      <c r="AC19" s="370"/>
      <c r="AD19" s="370"/>
      <c r="AE19" s="370"/>
      <c r="AF19" s="370"/>
      <c r="AG19" s="370"/>
      <c r="AH19" s="370"/>
      <c r="AI19" s="370"/>
      <c r="AJ19" s="370"/>
      <c r="AK19" s="370"/>
      <c r="AL19" s="370"/>
      <c r="AM19" s="370"/>
      <c r="AN19" s="370"/>
      <c r="AO19" s="370"/>
      <c r="AP19" s="370"/>
      <c r="AQ19" s="370"/>
      <c r="AR19" s="370"/>
      <c r="AS19" s="370"/>
      <c r="AT19" s="370"/>
      <c r="AU19" s="370"/>
      <c r="AV19" s="370"/>
    </row>
    <row r="20" spans="1:48" s="159" customFormat="1">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364"/>
      <c r="AJ20" s="364"/>
      <c r="AK20" s="364"/>
      <c r="AL20" s="364"/>
      <c r="AM20" s="364"/>
      <c r="AN20" s="364"/>
      <c r="AO20" s="364"/>
      <c r="AP20" s="364"/>
      <c r="AQ20" s="364"/>
      <c r="AR20" s="364"/>
      <c r="AS20" s="364"/>
      <c r="AT20" s="364"/>
      <c r="AU20" s="364"/>
      <c r="AV20" s="364"/>
    </row>
    <row r="21" spans="1:48" s="159" customFormat="1">
      <c r="A21" s="423" t="s">
        <v>414</v>
      </c>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423"/>
      <c r="AB21" s="423"/>
      <c r="AC21" s="423"/>
      <c r="AD21" s="423"/>
      <c r="AE21" s="423"/>
      <c r="AF21" s="423"/>
      <c r="AG21" s="423"/>
      <c r="AH21" s="423"/>
      <c r="AI21" s="423"/>
      <c r="AJ21" s="423"/>
      <c r="AK21" s="423"/>
      <c r="AL21" s="423"/>
      <c r="AM21" s="423"/>
      <c r="AN21" s="423"/>
      <c r="AO21" s="423"/>
      <c r="AP21" s="423"/>
      <c r="AQ21" s="423"/>
      <c r="AR21" s="423"/>
      <c r="AS21" s="423"/>
      <c r="AT21" s="423"/>
      <c r="AU21" s="423"/>
      <c r="AV21" s="423"/>
    </row>
    <row r="22" spans="1:48" s="159" customFormat="1" ht="58.5" customHeight="1">
      <c r="A22" s="419" t="s">
        <v>51</v>
      </c>
      <c r="B22" s="424" t="s">
        <v>23</v>
      </c>
      <c r="C22" s="419" t="s">
        <v>50</v>
      </c>
      <c r="D22" s="419" t="s">
        <v>49</v>
      </c>
      <c r="E22" s="427" t="s">
        <v>425</v>
      </c>
      <c r="F22" s="428"/>
      <c r="G22" s="428"/>
      <c r="H22" s="428"/>
      <c r="I22" s="428"/>
      <c r="J22" s="428"/>
      <c r="K22" s="428"/>
      <c r="L22" s="429"/>
      <c r="M22" s="419" t="s">
        <v>48</v>
      </c>
      <c r="N22" s="419" t="s">
        <v>47</v>
      </c>
      <c r="O22" s="419" t="s">
        <v>46</v>
      </c>
      <c r="P22" s="422" t="s">
        <v>232</v>
      </c>
      <c r="Q22" s="422" t="s">
        <v>45</v>
      </c>
      <c r="R22" s="422" t="s">
        <v>44</v>
      </c>
      <c r="S22" s="422" t="s">
        <v>43</v>
      </c>
      <c r="T22" s="422"/>
      <c r="U22" s="432" t="s">
        <v>42</v>
      </c>
      <c r="V22" s="432" t="s">
        <v>41</v>
      </c>
      <c r="W22" s="422" t="s">
        <v>40</v>
      </c>
      <c r="X22" s="422" t="s">
        <v>39</v>
      </c>
      <c r="Y22" s="422" t="s">
        <v>38</v>
      </c>
      <c r="Z22" s="433" t="s">
        <v>37</v>
      </c>
      <c r="AA22" s="422" t="s">
        <v>36</v>
      </c>
      <c r="AB22" s="422" t="s">
        <v>35</v>
      </c>
      <c r="AC22" s="422" t="s">
        <v>34</v>
      </c>
      <c r="AD22" s="422" t="s">
        <v>33</v>
      </c>
      <c r="AE22" s="422" t="s">
        <v>32</v>
      </c>
      <c r="AF22" s="422" t="s">
        <v>31</v>
      </c>
      <c r="AG22" s="422"/>
      <c r="AH22" s="422"/>
      <c r="AI22" s="422"/>
      <c r="AJ22" s="422"/>
      <c r="AK22" s="422"/>
      <c r="AL22" s="422" t="s">
        <v>30</v>
      </c>
      <c r="AM22" s="422"/>
      <c r="AN22" s="422"/>
      <c r="AO22" s="422"/>
      <c r="AP22" s="422" t="s">
        <v>29</v>
      </c>
      <c r="AQ22" s="422"/>
      <c r="AR22" s="422" t="s">
        <v>28</v>
      </c>
      <c r="AS22" s="422" t="s">
        <v>27</v>
      </c>
      <c r="AT22" s="422" t="s">
        <v>26</v>
      </c>
      <c r="AU22" s="422" t="s">
        <v>25</v>
      </c>
      <c r="AV22" s="436" t="s">
        <v>24</v>
      </c>
    </row>
    <row r="23" spans="1:48" s="159" customFormat="1" ht="90.6" customHeight="1">
      <c r="A23" s="420"/>
      <c r="B23" s="425"/>
      <c r="C23" s="420"/>
      <c r="D23" s="420"/>
      <c r="E23" s="438" t="s">
        <v>22</v>
      </c>
      <c r="F23" s="440" t="s">
        <v>125</v>
      </c>
      <c r="G23" s="440" t="s">
        <v>124</v>
      </c>
      <c r="H23" s="440" t="s">
        <v>123</v>
      </c>
      <c r="I23" s="442" t="s">
        <v>338</v>
      </c>
      <c r="J23" s="442" t="s">
        <v>339</v>
      </c>
      <c r="K23" s="442" t="s">
        <v>340</v>
      </c>
      <c r="L23" s="440" t="s">
        <v>75</v>
      </c>
      <c r="M23" s="420"/>
      <c r="N23" s="420"/>
      <c r="O23" s="420"/>
      <c r="P23" s="422"/>
      <c r="Q23" s="422"/>
      <c r="R23" s="422"/>
      <c r="S23" s="430" t="s">
        <v>2</v>
      </c>
      <c r="T23" s="430" t="s">
        <v>10</v>
      </c>
      <c r="U23" s="432"/>
      <c r="V23" s="432"/>
      <c r="W23" s="422"/>
      <c r="X23" s="422"/>
      <c r="Y23" s="422"/>
      <c r="Z23" s="422"/>
      <c r="AA23" s="422"/>
      <c r="AB23" s="422"/>
      <c r="AC23" s="422"/>
      <c r="AD23" s="422"/>
      <c r="AE23" s="422"/>
      <c r="AF23" s="422" t="s">
        <v>21</v>
      </c>
      <c r="AG23" s="422"/>
      <c r="AH23" s="422" t="s">
        <v>20</v>
      </c>
      <c r="AI23" s="422"/>
      <c r="AJ23" s="419" t="s">
        <v>19</v>
      </c>
      <c r="AK23" s="419" t="s">
        <v>18</v>
      </c>
      <c r="AL23" s="419" t="s">
        <v>17</v>
      </c>
      <c r="AM23" s="419" t="s">
        <v>16</v>
      </c>
      <c r="AN23" s="419" t="s">
        <v>15</v>
      </c>
      <c r="AO23" s="419" t="s">
        <v>14</v>
      </c>
      <c r="AP23" s="419" t="s">
        <v>13</v>
      </c>
      <c r="AQ23" s="434" t="s">
        <v>10</v>
      </c>
      <c r="AR23" s="422"/>
      <c r="AS23" s="422"/>
      <c r="AT23" s="422"/>
      <c r="AU23" s="422"/>
      <c r="AV23" s="437"/>
    </row>
    <row r="24" spans="1:48" s="159" customFormat="1" ht="129" customHeight="1">
      <c r="A24" s="421"/>
      <c r="B24" s="426"/>
      <c r="C24" s="421"/>
      <c r="D24" s="421"/>
      <c r="E24" s="439"/>
      <c r="F24" s="441"/>
      <c r="G24" s="441"/>
      <c r="H24" s="441"/>
      <c r="I24" s="443"/>
      <c r="J24" s="443"/>
      <c r="K24" s="443"/>
      <c r="L24" s="441"/>
      <c r="M24" s="421"/>
      <c r="N24" s="421"/>
      <c r="O24" s="421"/>
      <c r="P24" s="422"/>
      <c r="Q24" s="422"/>
      <c r="R24" s="422"/>
      <c r="S24" s="431"/>
      <c r="T24" s="431"/>
      <c r="U24" s="432"/>
      <c r="V24" s="432"/>
      <c r="W24" s="422"/>
      <c r="X24" s="422"/>
      <c r="Y24" s="422"/>
      <c r="Z24" s="422"/>
      <c r="AA24" s="422"/>
      <c r="AB24" s="422"/>
      <c r="AC24" s="422"/>
      <c r="AD24" s="422"/>
      <c r="AE24" s="422"/>
      <c r="AF24" s="160" t="s">
        <v>12</v>
      </c>
      <c r="AG24" s="160" t="s">
        <v>11</v>
      </c>
      <c r="AH24" s="161" t="s">
        <v>2</v>
      </c>
      <c r="AI24" s="161" t="s">
        <v>10</v>
      </c>
      <c r="AJ24" s="421"/>
      <c r="AK24" s="421"/>
      <c r="AL24" s="421"/>
      <c r="AM24" s="421"/>
      <c r="AN24" s="421"/>
      <c r="AO24" s="421"/>
      <c r="AP24" s="421"/>
      <c r="AQ24" s="435"/>
      <c r="AR24" s="422"/>
      <c r="AS24" s="422"/>
      <c r="AT24" s="422"/>
      <c r="AU24" s="422"/>
      <c r="AV24" s="437"/>
    </row>
    <row r="25" spans="1:48" s="163" customFormat="1" ht="11.25">
      <c r="A25" s="162">
        <v>1</v>
      </c>
      <c r="B25" s="162">
        <v>2</v>
      </c>
      <c r="C25" s="162">
        <v>4</v>
      </c>
      <c r="D25" s="162">
        <v>5</v>
      </c>
      <c r="E25" s="162">
        <v>6</v>
      </c>
      <c r="F25" s="162">
        <f t="shared" ref="F25:AV25" si="0">E25+1</f>
        <v>7</v>
      </c>
      <c r="G25" s="162">
        <f t="shared" si="0"/>
        <v>8</v>
      </c>
      <c r="H25" s="162">
        <f t="shared" si="0"/>
        <v>9</v>
      </c>
      <c r="I25" s="162">
        <f t="shared" si="0"/>
        <v>10</v>
      </c>
      <c r="J25" s="162">
        <f t="shared" si="0"/>
        <v>11</v>
      </c>
      <c r="K25" s="162">
        <f t="shared" si="0"/>
        <v>12</v>
      </c>
      <c r="L25" s="162">
        <f t="shared" si="0"/>
        <v>13</v>
      </c>
      <c r="M25" s="162">
        <f t="shared" si="0"/>
        <v>14</v>
      </c>
      <c r="N25" s="162">
        <f t="shared" si="0"/>
        <v>15</v>
      </c>
      <c r="O25" s="162">
        <f t="shared" si="0"/>
        <v>16</v>
      </c>
      <c r="P25" s="162">
        <f t="shared" si="0"/>
        <v>17</v>
      </c>
      <c r="Q25" s="162">
        <f t="shared" si="0"/>
        <v>18</v>
      </c>
      <c r="R25" s="162">
        <f t="shared" si="0"/>
        <v>19</v>
      </c>
      <c r="S25" s="162">
        <f t="shared" si="0"/>
        <v>20</v>
      </c>
      <c r="T25" s="162">
        <f t="shared" si="0"/>
        <v>21</v>
      </c>
      <c r="U25" s="162">
        <f t="shared" si="0"/>
        <v>22</v>
      </c>
      <c r="V25" s="162">
        <f t="shared" si="0"/>
        <v>23</v>
      </c>
      <c r="W25" s="162">
        <f t="shared" si="0"/>
        <v>24</v>
      </c>
      <c r="X25" s="162">
        <f t="shared" si="0"/>
        <v>25</v>
      </c>
      <c r="Y25" s="162">
        <f t="shared" si="0"/>
        <v>26</v>
      </c>
      <c r="Z25" s="162">
        <f t="shared" si="0"/>
        <v>27</v>
      </c>
      <c r="AA25" s="162">
        <f t="shared" si="0"/>
        <v>28</v>
      </c>
      <c r="AB25" s="162">
        <f t="shared" si="0"/>
        <v>29</v>
      </c>
      <c r="AC25" s="162">
        <f t="shared" si="0"/>
        <v>30</v>
      </c>
      <c r="AD25" s="162">
        <f t="shared" si="0"/>
        <v>31</v>
      </c>
      <c r="AE25" s="162">
        <f t="shared" si="0"/>
        <v>32</v>
      </c>
      <c r="AF25" s="162">
        <f t="shared" si="0"/>
        <v>33</v>
      </c>
      <c r="AG25" s="162">
        <f t="shared" si="0"/>
        <v>34</v>
      </c>
      <c r="AH25" s="162">
        <f t="shared" si="0"/>
        <v>35</v>
      </c>
      <c r="AI25" s="162">
        <f t="shared" si="0"/>
        <v>36</v>
      </c>
      <c r="AJ25" s="162">
        <f t="shared" si="0"/>
        <v>37</v>
      </c>
      <c r="AK25" s="162">
        <f t="shared" si="0"/>
        <v>38</v>
      </c>
      <c r="AL25" s="162">
        <f t="shared" si="0"/>
        <v>39</v>
      </c>
      <c r="AM25" s="162">
        <f t="shared" si="0"/>
        <v>40</v>
      </c>
      <c r="AN25" s="162">
        <f t="shared" si="0"/>
        <v>41</v>
      </c>
      <c r="AO25" s="162">
        <f t="shared" si="0"/>
        <v>42</v>
      </c>
      <c r="AP25" s="162">
        <f t="shared" si="0"/>
        <v>43</v>
      </c>
      <c r="AQ25" s="162">
        <f t="shared" si="0"/>
        <v>44</v>
      </c>
      <c r="AR25" s="162">
        <f t="shared" si="0"/>
        <v>45</v>
      </c>
      <c r="AS25" s="162">
        <f t="shared" si="0"/>
        <v>46</v>
      </c>
      <c r="AT25" s="162">
        <f t="shared" si="0"/>
        <v>47</v>
      </c>
      <c r="AU25" s="162">
        <f t="shared" si="0"/>
        <v>48</v>
      </c>
      <c r="AV25" s="162">
        <f t="shared" si="0"/>
        <v>49</v>
      </c>
    </row>
    <row r="26" spans="1:48" s="163" customFormat="1" ht="258.75">
      <c r="A26" s="164">
        <v>1</v>
      </c>
      <c r="B26" s="165" t="s">
        <v>433</v>
      </c>
      <c r="C26" s="166" t="s">
        <v>482</v>
      </c>
      <c r="D26" s="164"/>
      <c r="E26" s="164"/>
      <c r="F26" s="164"/>
      <c r="G26" s="164"/>
      <c r="H26" s="164"/>
      <c r="I26" s="164"/>
      <c r="J26" s="164"/>
      <c r="K26" s="164"/>
      <c r="L26" s="164"/>
      <c r="M26" s="165" t="s">
        <v>481</v>
      </c>
      <c r="N26" s="166" t="s">
        <v>480</v>
      </c>
      <c r="O26" s="166" t="s">
        <v>433</v>
      </c>
      <c r="P26" s="167">
        <v>656066.39399999997</v>
      </c>
      <c r="Q26" s="166" t="s">
        <v>479</v>
      </c>
      <c r="R26" s="167">
        <v>656066.39399999997</v>
      </c>
      <c r="S26" s="166" t="s">
        <v>478</v>
      </c>
      <c r="T26" s="166" t="s">
        <v>478</v>
      </c>
      <c r="U26" s="164" t="s">
        <v>282</v>
      </c>
      <c r="V26" s="164" t="s">
        <v>282</v>
      </c>
      <c r="W26" s="165" t="s">
        <v>282</v>
      </c>
      <c r="X26" s="168" t="s">
        <v>282</v>
      </c>
      <c r="Y26" s="165" t="s">
        <v>282</v>
      </c>
      <c r="Z26" s="169" t="s">
        <v>282</v>
      </c>
      <c r="AA26" s="168" t="s">
        <v>282</v>
      </c>
      <c r="AB26" s="168" t="s">
        <v>282</v>
      </c>
      <c r="AC26" s="168" t="s">
        <v>282</v>
      </c>
      <c r="AD26" s="168">
        <f>R26*1.18</f>
        <v>774158.34491999994</v>
      </c>
      <c r="AE26" s="168">
        <f>218700*1.18</f>
        <v>258066</v>
      </c>
      <c r="AF26" s="164" t="s">
        <v>282</v>
      </c>
      <c r="AG26" s="165" t="s">
        <v>282</v>
      </c>
      <c r="AH26" s="169" t="s">
        <v>282</v>
      </c>
      <c r="AI26" s="169" t="s">
        <v>282</v>
      </c>
      <c r="AJ26" s="169" t="s">
        <v>282</v>
      </c>
      <c r="AK26" s="169" t="s">
        <v>282</v>
      </c>
      <c r="AL26" s="165" t="s">
        <v>477</v>
      </c>
      <c r="AM26" s="165" t="s">
        <v>476</v>
      </c>
      <c r="AN26" s="169">
        <v>43463</v>
      </c>
      <c r="AO26" s="165" t="s">
        <v>475</v>
      </c>
      <c r="AP26" s="169">
        <v>43098</v>
      </c>
      <c r="AQ26" s="169">
        <v>43131</v>
      </c>
      <c r="AR26" s="169">
        <v>43132</v>
      </c>
      <c r="AS26" s="169">
        <v>43131</v>
      </c>
      <c r="AT26" s="169">
        <v>43735</v>
      </c>
      <c r="AU26" s="165"/>
      <c r="AV26" s="165"/>
    </row>
  </sheetData>
  <mergeCells count="67">
    <mergeCell ref="AV22:AV24"/>
    <mergeCell ref="E23:E24"/>
    <mergeCell ref="F23:F24"/>
    <mergeCell ref="G23:G24"/>
    <mergeCell ref="H23:H24"/>
    <mergeCell ref="I23:I24"/>
    <mergeCell ref="J23:J24"/>
    <mergeCell ref="K23:K24"/>
    <mergeCell ref="L23:L24"/>
    <mergeCell ref="S23:S24"/>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L22:AO22"/>
    <mergeCell ref="AP22:AQ22"/>
    <mergeCell ref="M22:M24"/>
    <mergeCell ref="AB22:AB24"/>
    <mergeCell ref="AC22:AC24"/>
    <mergeCell ref="AD22:AD24"/>
    <mergeCell ref="AE22:AE24"/>
    <mergeCell ref="S22:T22"/>
    <mergeCell ref="T23:T24"/>
    <mergeCell ref="U22:U24"/>
    <mergeCell ref="V22:V24"/>
    <mergeCell ref="W22:W24"/>
    <mergeCell ref="Z22:Z24"/>
    <mergeCell ref="A11:AV11"/>
    <mergeCell ref="N22:N24"/>
    <mergeCell ref="O22:O24"/>
    <mergeCell ref="P22:P24"/>
    <mergeCell ref="Q22:Q24"/>
    <mergeCell ref="R22:R24"/>
    <mergeCell ref="A17:AV17"/>
    <mergeCell ref="A18:AV18"/>
    <mergeCell ref="A19:AV19"/>
    <mergeCell ref="A20:AV20"/>
    <mergeCell ref="A21:AV21"/>
    <mergeCell ref="A22:A24"/>
    <mergeCell ref="B22:B24"/>
    <mergeCell ref="C22:C24"/>
    <mergeCell ref="D22:D24"/>
    <mergeCell ref="E22:L22"/>
    <mergeCell ref="A5:AV5"/>
    <mergeCell ref="A7:AV7"/>
    <mergeCell ref="A8:AV8"/>
    <mergeCell ref="A9:AV9"/>
    <mergeCell ref="A10:AV10"/>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4"/>
  <sheetViews>
    <sheetView view="pageBreakPreview" topLeftCell="A16" zoomScale="88" zoomScaleNormal="90" zoomScaleSheetLayoutView="88" workbookViewId="0">
      <selection activeCell="B27" sqref="B27"/>
    </sheetView>
  </sheetViews>
  <sheetFormatPr defaultRowHeight="15.75"/>
  <cols>
    <col min="1" max="2" width="66.140625" style="68" customWidth="1"/>
    <col min="3" max="256" width="9.140625" style="66"/>
    <col min="257" max="258" width="66.140625" style="66" customWidth="1"/>
    <col min="259" max="512" width="9.140625" style="66"/>
    <col min="513" max="514" width="66.140625" style="66" customWidth="1"/>
    <col min="515" max="768" width="9.140625" style="66"/>
    <col min="769" max="770" width="66.140625" style="66" customWidth="1"/>
    <col min="771" max="1024" width="9.140625" style="66"/>
    <col min="1025" max="1026" width="66.140625" style="66" customWidth="1"/>
    <col min="1027" max="1280" width="9.140625" style="66"/>
    <col min="1281" max="1282" width="66.140625" style="66" customWidth="1"/>
    <col min="1283" max="1536" width="9.140625" style="66"/>
    <col min="1537" max="1538" width="66.140625" style="66" customWidth="1"/>
    <col min="1539" max="1792" width="9.140625" style="66"/>
    <col min="1793" max="1794" width="66.140625" style="66" customWidth="1"/>
    <col min="1795" max="2048" width="9.140625" style="66"/>
    <col min="2049" max="2050" width="66.140625" style="66" customWidth="1"/>
    <col min="2051" max="2304" width="9.140625" style="66"/>
    <col min="2305" max="2306" width="66.140625" style="66" customWidth="1"/>
    <col min="2307" max="2560" width="9.140625" style="66"/>
    <col min="2561" max="2562" width="66.140625" style="66" customWidth="1"/>
    <col min="2563" max="2816" width="9.140625" style="66"/>
    <col min="2817" max="2818" width="66.140625" style="66" customWidth="1"/>
    <col min="2819" max="3072" width="9.140625" style="66"/>
    <col min="3073" max="3074" width="66.140625" style="66" customWidth="1"/>
    <col min="3075" max="3328" width="9.140625" style="66"/>
    <col min="3329" max="3330" width="66.140625" style="66" customWidth="1"/>
    <col min="3331" max="3584" width="9.140625" style="66"/>
    <col min="3585" max="3586" width="66.140625" style="66" customWidth="1"/>
    <col min="3587" max="3840" width="9.140625" style="66"/>
    <col min="3841" max="3842" width="66.140625" style="66" customWidth="1"/>
    <col min="3843" max="4096" width="9.140625" style="66"/>
    <col min="4097" max="4098" width="66.140625" style="66" customWidth="1"/>
    <col min="4099" max="4352" width="9.140625" style="66"/>
    <col min="4353" max="4354" width="66.140625" style="66" customWidth="1"/>
    <col min="4355" max="4608" width="9.140625" style="66"/>
    <col min="4609" max="4610" width="66.140625" style="66" customWidth="1"/>
    <col min="4611" max="4864" width="9.140625" style="66"/>
    <col min="4865" max="4866" width="66.140625" style="66" customWidth="1"/>
    <col min="4867" max="5120" width="9.140625" style="66"/>
    <col min="5121" max="5122" width="66.140625" style="66" customWidth="1"/>
    <col min="5123" max="5376" width="9.140625" style="66"/>
    <col min="5377" max="5378" width="66.140625" style="66" customWidth="1"/>
    <col min="5379" max="5632" width="9.140625" style="66"/>
    <col min="5633" max="5634" width="66.140625" style="66" customWidth="1"/>
    <col min="5635" max="5888" width="9.140625" style="66"/>
    <col min="5889" max="5890" width="66.140625" style="66" customWidth="1"/>
    <col min="5891" max="6144" width="9.140625" style="66"/>
    <col min="6145" max="6146" width="66.140625" style="66" customWidth="1"/>
    <col min="6147" max="6400" width="9.140625" style="66"/>
    <col min="6401" max="6402" width="66.140625" style="66" customWidth="1"/>
    <col min="6403" max="6656" width="9.140625" style="66"/>
    <col min="6657" max="6658" width="66.140625" style="66" customWidth="1"/>
    <col min="6659" max="6912" width="9.140625" style="66"/>
    <col min="6913" max="6914" width="66.140625" style="66" customWidth="1"/>
    <col min="6915" max="7168" width="9.140625" style="66"/>
    <col min="7169" max="7170" width="66.140625" style="66" customWidth="1"/>
    <col min="7171" max="7424" width="9.140625" style="66"/>
    <col min="7425" max="7426" width="66.140625" style="66" customWidth="1"/>
    <col min="7427" max="7680" width="9.140625" style="66"/>
    <col min="7681" max="7682" width="66.140625" style="66" customWidth="1"/>
    <col min="7683" max="7936" width="9.140625" style="66"/>
    <col min="7937" max="7938" width="66.140625" style="66" customWidth="1"/>
    <col min="7939" max="8192" width="9.140625" style="66"/>
    <col min="8193" max="8194" width="66.140625" style="66" customWidth="1"/>
    <col min="8195" max="8448" width="9.140625" style="66"/>
    <col min="8449" max="8450" width="66.140625" style="66" customWidth="1"/>
    <col min="8451" max="8704" width="9.140625" style="66"/>
    <col min="8705" max="8706" width="66.140625" style="66" customWidth="1"/>
    <col min="8707" max="8960" width="9.140625" style="66"/>
    <col min="8961" max="8962" width="66.140625" style="66" customWidth="1"/>
    <col min="8963" max="9216" width="9.140625" style="66"/>
    <col min="9217" max="9218" width="66.140625" style="66" customWidth="1"/>
    <col min="9219" max="9472" width="9.140625" style="66"/>
    <col min="9473" max="9474" width="66.140625" style="66" customWidth="1"/>
    <col min="9475" max="9728" width="9.140625" style="66"/>
    <col min="9729" max="9730" width="66.140625" style="66" customWidth="1"/>
    <col min="9731" max="9984" width="9.140625" style="66"/>
    <col min="9985" max="9986" width="66.140625" style="66" customWidth="1"/>
    <col min="9987" max="10240" width="9.140625" style="66"/>
    <col min="10241" max="10242" width="66.140625" style="66" customWidth="1"/>
    <col min="10243" max="10496" width="9.140625" style="66"/>
    <col min="10497" max="10498" width="66.140625" style="66" customWidth="1"/>
    <col min="10499" max="10752" width="9.140625" style="66"/>
    <col min="10753" max="10754" width="66.140625" style="66" customWidth="1"/>
    <col min="10755" max="11008" width="9.140625" style="66"/>
    <col min="11009" max="11010" width="66.140625" style="66" customWidth="1"/>
    <col min="11011" max="11264" width="9.140625" style="66"/>
    <col min="11265" max="11266" width="66.140625" style="66" customWidth="1"/>
    <col min="11267" max="11520" width="9.140625" style="66"/>
    <col min="11521" max="11522" width="66.140625" style="66" customWidth="1"/>
    <col min="11523" max="11776" width="9.140625" style="66"/>
    <col min="11777" max="11778" width="66.140625" style="66" customWidth="1"/>
    <col min="11779" max="12032" width="9.140625" style="66"/>
    <col min="12033" max="12034" width="66.140625" style="66" customWidth="1"/>
    <col min="12035" max="12288" width="9.140625" style="66"/>
    <col min="12289" max="12290" width="66.140625" style="66" customWidth="1"/>
    <col min="12291" max="12544" width="9.140625" style="66"/>
    <col min="12545" max="12546" width="66.140625" style="66" customWidth="1"/>
    <col min="12547" max="12800" width="9.140625" style="66"/>
    <col min="12801" max="12802" width="66.140625" style="66" customWidth="1"/>
    <col min="12803" max="13056" width="9.140625" style="66"/>
    <col min="13057" max="13058" width="66.140625" style="66" customWidth="1"/>
    <col min="13059" max="13312" width="9.140625" style="66"/>
    <col min="13313" max="13314" width="66.140625" style="66" customWidth="1"/>
    <col min="13315" max="13568" width="9.140625" style="66"/>
    <col min="13569" max="13570" width="66.140625" style="66" customWidth="1"/>
    <col min="13571" max="13824" width="9.140625" style="66"/>
    <col min="13825" max="13826" width="66.140625" style="66" customWidth="1"/>
    <col min="13827" max="14080" width="9.140625" style="66"/>
    <col min="14081" max="14082" width="66.140625" style="66" customWidth="1"/>
    <col min="14083" max="14336" width="9.140625" style="66"/>
    <col min="14337" max="14338" width="66.140625" style="66" customWidth="1"/>
    <col min="14339" max="14592" width="9.140625" style="66"/>
    <col min="14593" max="14594" width="66.140625" style="66" customWidth="1"/>
    <col min="14595" max="14848" width="9.140625" style="66"/>
    <col min="14849" max="14850" width="66.140625" style="66" customWidth="1"/>
    <col min="14851" max="15104" width="9.140625" style="66"/>
    <col min="15105" max="15106" width="66.140625" style="66" customWidth="1"/>
    <col min="15107" max="15360" width="9.140625" style="66"/>
    <col min="15361" max="15362" width="66.140625" style="66" customWidth="1"/>
    <col min="15363" max="15616" width="9.140625" style="66"/>
    <col min="15617" max="15618" width="66.140625" style="66" customWidth="1"/>
    <col min="15619" max="15872" width="9.140625" style="66"/>
    <col min="15873" max="15874" width="66.140625" style="66" customWidth="1"/>
    <col min="15875" max="16128" width="9.140625" style="66"/>
    <col min="16129" max="16130" width="66.140625" style="66" customWidth="1"/>
    <col min="16131" max="16384" width="9.140625" style="66"/>
  </cols>
  <sheetData>
    <row r="1" spans="1:8" ht="18.75">
      <c r="B1" s="53" t="s">
        <v>67</v>
      </c>
    </row>
    <row r="2" spans="1:8" ht="18.75">
      <c r="B2" s="54" t="s">
        <v>9</v>
      </c>
    </row>
    <row r="3" spans="1:8" ht="18.75">
      <c r="B3" s="54" t="s">
        <v>432</v>
      </c>
    </row>
    <row r="4" spans="1:8">
      <c r="B4" s="69"/>
    </row>
    <row r="5" spans="1:8" ht="18.75">
      <c r="A5" s="451" t="str">
        <f>'1. паспорт местоположение'!A5:C5</f>
        <v>Год раскрытия информации: 2020 год</v>
      </c>
      <c r="B5" s="451"/>
      <c r="C5" s="70"/>
      <c r="D5" s="70"/>
      <c r="E5" s="70"/>
      <c r="F5" s="70"/>
      <c r="G5" s="70"/>
      <c r="H5" s="70"/>
    </row>
    <row r="6" spans="1:8" ht="18.75">
      <c r="A6" s="71"/>
      <c r="B6" s="71"/>
      <c r="C6" s="71"/>
      <c r="D6" s="71"/>
      <c r="E6" s="71"/>
      <c r="F6" s="71"/>
      <c r="G6" s="71"/>
      <c r="H6" s="71"/>
    </row>
    <row r="7" spans="1:8" ht="18.75">
      <c r="A7" s="452" t="s">
        <v>8</v>
      </c>
      <c r="B7" s="452"/>
      <c r="C7" s="55"/>
      <c r="D7" s="55"/>
      <c r="E7" s="55"/>
      <c r="F7" s="55"/>
      <c r="G7" s="55"/>
      <c r="H7" s="55"/>
    </row>
    <row r="8" spans="1:8" ht="18.75">
      <c r="A8" s="55"/>
      <c r="B8" s="55"/>
      <c r="C8" s="55"/>
      <c r="D8" s="55"/>
      <c r="E8" s="55"/>
      <c r="F8" s="55"/>
      <c r="G8" s="55"/>
      <c r="H8" s="55"/>
    </row>
    <row r="9" spans="1:8" ht="18.75">
      <c r="A9" s="453" t="s">
        <v>439</v>
      </c>
      <c r="B9" s="453"/>
      <c r="C9" s="56"/>
      <c r="D9" s="56"/>
      <c r="E9" s="56"/>
      <c r="F9" s="56"/>
      <c r="G9" s="56"/>
      <c r="H9" s="56"/>
    </row>
    <row r="10" spans="1:8">
      <c r="A10" s="447" t="s">
        <v>7</v>
      </c>
      <c r="B10" s="447"/>
      <c r="C10" s="57"/>
      <c r="D10" s="57"/>
      <c r="E10" s="57"/>
      <c r="F10" s="57"/>
      <c r="G10" s="57"/>
      <c r="H10" s="57"/>
    </row>
    <row r="11" spans="1:8" ht="18.75">
      <c r="A11" s="55"/>
      <c r="B11" s="55"/>
      <c r="C11" s="55"/>
      <c r="D11" s="55"/>
      <c r="E11" s="55"/>
      <c r="F11" s="55"/>
      <c r="G11" s="55"/>
      <c r="H11" s="55"/>
    </row>
    <row r="12" spans="1:8" ht="11.25" customHeight="1">
      <c r="A12" s="453" t="str">
        <f>'1. паспорт местоположение'!A12:C12</f>
        <v>K_524-СЭС-23</v>
      </c>
      <c r="B12" s="453"/>
      <c r="C12" s="56"/>
      <c r="D12" s="56"/>
      <c r="E12" s="56"/>
      <c r="F12" s="56"/>
      <c r="G12" s="56"/>
      <c r="H12" s="56"/>
    </row>
    <row r="13" spans="1:8">
      <c r="A13" s="447" t="s">
        <v>6</v>
      </c>
      <c r="B13" s="447"/>
      <c r="C13" s="57"/>
      <c r="D13" s="57"/>
      <c r="E13" s="57"/>
      <c r="F13" s="57"/>
      <c r="G13" s="57"/>
      <c r="H13" s="57"/>
    </row>
    <row r="14" spans="1:8" ht="18.75">
      <c r="A14" s="67"/>
      <c r="B14" s="67"/>
      <c r="C14" s="67"/>
      <c r="D14" s="67"/>
      <c r="E14" s="67"/>
      <c r="F14" s="67"/>
      <c r="G14" s="67"/>
      <c r="H14" s="67"/>
    </row>
    <row r="15" spans="1:8" ht="23.25" customHeight="1">
      <c r="A15" s="450" t="str">
        <f>'1. паспорт местоположение'!A15:C15</f>
        <v>Строительство двух одноцепных ВЛ 110 кВ Певек-Билибино (этап строительства №1)</v>
      </c>
      <c r="B15" s="450"/>
      <c r="C15" s="103"/>
      <c r="D15" s="56"/>
      <c r="E15" s="56"/>
      <c r="F15" s="56"/>
      <c r="G15" s="56"/>
      <c r="H15" s="56"/>
    </row>
    <row r="16" spans="1:8">
      <c r="A16" s="447" t="s">
        <v>4</v>
      </c>
      <c r="B16" s="447"/>
      <c r="C16" s="57"/>
      <c r="D16" s="57"/>
      <c r="E16" s="57"/>
      <c r="F16" s="57"/>
      <c r="G16" s="57"/>
      <c r="H16" s="57"/>
    </row>
    <row r="17" spans="1:2">
      <c r="B17" s="72"/>
    </row>
    <row r="18" spans="1:2" ht="15.75" customHeight="1">
      <c r="A18" s="448" t="s">
        <v>415</v>
      </c>
      <c r="B18" s="449"/>
    </row>
    <row r="19" spans="1:2">
      <c r="B19" s="69"/>
    </row>
    <row r="20" spans="1:2" ht="16.5" thickBot="1">
      <c r="B20" s="73"/>
    </row>
    <row r="21" spans="1:2" ht="16.5" thickBot="1">
      <c r="A21" s="74" t="s">
        <v>289</v>
      </c>
      <c r="B21" s="75" t="s">
        <v>443</v>
      </c>
    </row>
    <row r="22" spans="1:2" ht="16.5" thickBot="1">
      <c r="A22" s="74" t="s">
        <v>290</v>
      </c>
      <c r="B22" s="75" t="s">
        <v>447</v>
      </c>
    </row>
    <row r="23" spans="1:2" ht="16.5" thickBot="1">
      <c r="A23" s="74" t="s">
        <v>274</v>
      </c>
      <c r="B23" s="76" t="s">
        <v>448</v>
      </c>
    </row>
    <row r="24" spans="1:2" ht="16.5" thickBot="1">
      <c r="A24" s="74" t="s">
        <v>291</v>
      </c>
      <c r="B24" s="76" t="s">
        <v>282</v>
      </c>
    </row>
    <row r="25" spans="1:2" ht="16.5" thickBot="1">
      <c r="A25" s="77" t="s">
        <v>292</v>
      </c>
      <c r="B25" s="104" t="s">
        <v>542</v>
      </c>
    </row>
    <row r="26" spans="1:2" ht="30.75" thickBot="1">
      <c r="A26" s="78" t="s">
        <v>293</v>
      </c>
      <c r="B26" s="79" t="s">
        <v>483</v>
      </c>
    </row>
    <row r="27" spans="1:2" ht="29.25" thickBot="1">
      <c r="A27" s="80" t="s">
        <v>449</v>
      </c>
      <c r="B27" s="81">
        <v>24733.292727312128</v>
      </c>
    </row>
    <row r="28" spans="1:2" ht="16.5" thickBot="1">
      <c r="A28" s="82" t="s">
        <v>294</v>
      </c>
      <c r="B28" s="82" t="s">
        <v>437</v>
      </c>
    </row>
    <row r="29" spans="1:2" ht="29.25" thickBot="1">
      <c r="A29" s="83" t="s">
        <v>295</v>
      </c>
      <c r="B29" s="81"/>
    </row>
    <row r="30" spans="1:2" ht="29.25" thickBot="1">
      <c r="A30" s="83" t="s">
        <v>296</v>
      </c>
      <c r="B30" s="81">
        <f>B32+B37+B42</f>
        <v>0</v>
      </c>
    </row>
    <row r="31" spans="1:2" ht="16.5" thickBot="1">
      <c r="A31" s="82" t="s">
        <v>297</v>
      </c>
      <c r="B31" s="82"/>
    </row>
    <row r="32" spans="1:2" ht="29.25" thickBot="1">
      <c r="A32" s="83" t="s">
        <v>298</v>
      </c>
      <c r="B32" s="82"/>
    </row>
    <row r="33" spans="1:2" ht="16.5" thickBot="1">
      <c r="A33" s="82" t="s">
        <v>299</v>
      </c>
      <c r="B33" s="82"/>
    </row>
    <row r="34" spans="1:2" ht="16.5" thickBot="1">
      <c r="A34" s="82" t="s">
        <v>300</v>
      </c>
      <c r="B34" s="82"/>
    </row>
    <row r="35" spans="1:2" ht="16.5" thickBot="1">
      <c r="A35" s="82" t="s">
        <v>301</v>
      </c>
      <c r="B35" s="82"/>
    </row>
    <row r="36" spans="1:2" ht="16.5" thickBot="1">
      <c r="A36" s="82" t="s">
        <v>302</v>
      </c>
      <c r="B36" s="82"/>
    </row>
    <row r="37" spans="1:2" ht="29.25" thickBot="1">
      <c r="A37" s="83" t="s">
        <v>303</v>
      </c>
      <c r="B37" s="81"/>
    </row>
    <row r="38" spans="1:2" ht="16.5" thickBot="1">
      <c r="A38" s="82" t="s">
        <v>299</v>
      </c>
      <c r="B38" s="81"/>
    </row>
    <row r="39" spans="1:2" ht="16.5" thickBot="1">
      <c r="A39" s="82" t="s">
        <v>300</v>
      </c>
      <c r="B39" s="81"/>
    </row>
    <row r="40" spans="1:2" ht="16.5" thickBot="1">
      <c r="A40" s="82" t="s">
        <v>301</v>
      </c>
      <c r="B40" s="81"/>
    </row>
    <row r="41" spans="1:2" ht="16.5" thickBot="1">
      <c r="A41" s="82" t="s">
        <v>302</v>
      </c>
      <c r="B41" s="81"/>
    </row>
    <row r="42" spans="1:2" ht="29.25" thickBot="1">
      <c r="A42" s="83" t="s">
        <v>304</v>
      </c>
      <c r="B42" s="81">
        <f>B44</f>
        <v>0</v>
      </c>
    </row>
    <row r="43" spans="1:2" ht="16.5" thickBot="1">
      <c r="A43" s="84"/>
      <c r="B43" s="85"/>
    </row>
    <row r="44" spans="1:2" ht="16.5" thickBot="1">
      <c r="A44" s="82" t="s">
        <v>299</v>
      </c>
      <c r="B44" s="85"/>
    </row>
    <row r="45" spans="1:2" ht="16.5" thickBot="1">
      <c r="A45" s="82" t="s">
        <v>300</v>
      </c>
      <c r="B45" s="85"/>
    </row>
    <row r="46" spans="1:2" ht="16.5" thickBot="1">
      <c r="A46" s="82" t="s">
        <v>301</v>
      </c>
      <c r="B46" s="85"/>
    </row>
    <row r="47" spans="1:2" ht="16.5" thickBot="1">
      <c r="A47" s="82" t="s">
        <v>302</v>
      </c>
      <c r="B47" s="85"/>
    </row>
    <row r="48" spans="1:2" ht="29.25" thickBot="1">
      <c r="A48" s="86" t="s">
        <v>305</v>
      </c>
      <c r="B48" s="87"/>
    </row>
    <row r="49" spans="1:2" ht="16.5" thickBot="1">
      <c r="A49" s="88" t="s">
        <v>297</v>
      </c>
      <c r="B49" s="87"/>
    </row>
    <row r="50" spans="1:2" ht="16.5" thickBot="1">
      <c r="A50" s="88" t="s">
        <v>306</v>
      </c>
      <c r="B50" s="87"/>
    </row>
    <row r="51" spans="1:2" ht="16.5" thickBot="1">
      <c r="A51" s="88" t="s">
        <v>307</v>
      </c>
      <c r="B51" s="87"/>
    </row>
    <row r="52" spans="1:2" ht="16.5" thickBot="1">
      <c r="A52" s="88" t="s">
        <v>308</v>
      </c>
      <c r="B52" s="87"/>
    </row>
    <row r="53" spans="1:2" ht="16.5" thickBot="1">
      <c r="A53" s="77" t="s">
        <v>309</v>
      </c>
      <c r="B53" s="89"/>
    </row>
    <row r="54" spans="1:2" ht="16.5" thickBot="1">
      <c r="A54" s="77" t="s">
        <v>310</v>
      </c>
      <c r="B54" s="89"/>
    </row>
    <row r="55" spans="1:2" ht="16.5" thickBot="1">
      <c r="A55" s="77" t="s">
        <v>311</v>
      </c>
      <c r="B55" s="89"/>
    </row>
    <row r="56" spans="1:2" ht="16.5" thickBot="1">
      <c r="A56" s="78" t="s">
        <v>312</v>
      </c>
      <c r="B56" s="79"/>
    </row>
    <row r="57" spans="1:2" ht="15.75" customHeight="1">
      <c r="A57" s="86" t="s">
        <v>313</v>
      </c>
      <c r="B57" s="88"/>
    </row>
    <row r="58" spans="1:2">
      <c r="A58" s="90" t="s">
        <v>314</v>
      </c>
      <c r="B58" s="90" t="s">
        <v>433</v>
      </c>
    </row>
    <row r="59" spans="1:2">
      <c r="A59" s="90" t="s">
        <v>315</v>
      </c>
      <c r="B59" s="90" t="s">
        <v>501</v>
      </c>
    </row>
    <row r="60" spans="1:2">
      <c r="A60" s="90" t="s">
        <v>316</v>
      </c>
      <c r="B60" s="90" t="s">
        <v>452</v>
      </c>
    </row>
    <row r="61" spans="1:2">
      <c r="A61" s="90" t="s">
        <v>317</v>
      </c>
      <c r="B61" s="90" t="s">
        <v>453</v>
      </c>
    </row>
    <row r="62" spans="1:2" ht="16.5" thickBot="1">
      <c r="A62" s="91" t="s">
        <v>318</v>
      </c>
      <c r="B62" s="90" t="s">
        <v>453</v>
      </c>
    </row>
    <row r="63" spans="1:2" ht="30.75" thickBot="1">
      <c r="A63" s="88" t="s">
        <v>319</v>
      </c>
      <c r="B63" s="92" t="s">
        <v>282</v>
      </c>
    </row>
    <row r="64" spans="1:2" ht="29.25" thickBot="1">
      <c r="A64" s="77" t="s">
        <v>320</v>
      </c>
      <c r="B64" s="92" t="s">
        <v>282</v>
      </c>
    </row>
    <row r="65" spans="1:2" ht="16.5" thickBot="1">
      <c r="A65" s="88" t="s">
        <v>297</v>
      </c>
      <c r="B65" s="93" t="s">
        <v>282</v>
      </c>
    </row>
    <row r="66" spans="1:2" ht="16.5" thickBot="1">
      <c r="A66" s="88" t="s">
        <v>321</v>
      </c>
      <c r="B66" s="92" t="s">
        <v>282</v>
      </c>
    </row>
    <row r="67" spans="1:2" ht="16.5" thickBot="1">
      <c r="A67" s="88" t="s">
        <v>322</v>
      </c>
      <c r="B67" s="93" t="s">
        <v>282</v>
      </c>
    </row>
    <row r="68" spans="1:2" ht="126.75" customHeight="1" thickBot="1">
      <c r="A68" s="94" t="s">
        <v>323</v>
      </c>
      <c r="B68" s="157" t="s">
        <v>503</v>
      </c>
    </row>
    <row r="69" spans="1:2" ht="16.5" thickBot="1">
      <c r="A69" s="77" t="s">
        <v>324</v>
      </c>
      <c r="B69" s="95"/>
    </row>
    <row r="70" spans="1:2" ht="16.5" thickBot="1">
      <c r="A70" s="90" t="s">
        <v>325</v>
      </c>
      <c r="B70" s="96" t="s">
        <v>539</v>
      </c>
    </row>
    <row r="71" spans="1:2" ht="16.5" thickBot="1">
      <c r="A71" s="90" t="s">
        <v>326</v>
      </c>
      <c r="B71" s="96" t="s">
        <v>282</v>
      </c>
    </row>
    <row r="72" spans="1:2" ht="16.5" thickBot="1">
      <c r="A72" s="90" t="s">
        <v>327</v>
      </c>
      <c r="B72" s="96" t="s">
        <v>282</v>
      </c>
    </row>
    <row r="73" spans="1:2" ht="29.25" thickBot="1">
      <c r="A73" s="97" t="s">
        <v>328</v>
      </c>
      <c r="B73" s="93"/>
    </row>
    <row r="74" spans="1:2" ht="28.5">
      <c r="A74" s="86" t="s">
        <v>329</v>
      </c>
      <c r="B74" s="444" t="s">
        <v>282</v>
      </c>
    </row>
    <row r="75" spans="1:2">
      <c r="A75" s="90" t="s">
        <v>330</v>
      </c>
      <c r="B75" s="445"/>
    </row>
    <row r="76" spans="1:2">
      <c r="A76" s="90" t="s">
        <v>331</v>
      </c>
      <c r="B76" s="445"/>
    </row>
    <row r="77" spans="1:2">
      <c r="A77" s="90" t="s">
        <v>332</v>
      </c>
      <c r="B77" s="445"/>
    </row>
    <row r="78" spans="1:2">
      <c r="A78" s="90" t="s">
        <v>333</v>
      </c>
      <c r="B78" s="445"/>
    </row>
    <row r="79" spans="1:2" ht="16.5" thickBot="1">
      <c r="A79" s="98" t="s">
        <v>334</v>
      </c>
      <c r="B79" s="446"/>
    </row>
    <row r="82" spans="1:2">
      <c r="A82" s="99"/>
      <c r="B82" s="100"/>
    </row>
    <row r="83" spans="1:2">
      <c r="B83" s="101"/>
    </row>
    <row r="84" spans="1:2">
      <c r="B84" s="102"/>
    </row>
  </sheetData>
  <mergeCells count="10">
    <mergeCell ref="A5:B5"/>
    <mergeCell ref="A7:B7"/>
    <mergeCell ref="A9:B9"/>
    <mergeCell ref="A10:B10"/>
    <mergeCell ref="A12:B12"/>
    <mergeCell ref="B74:B79"/>
    <mergeCell ref="A13:B13"/>
    <mergeCell ref="A16:B16"/>
    <mergeCell ref="A18:B18"/>
    <mergeCell ref="A15:B15"/>
  </mergeCells>
  <pageMargins left="0.70866141732283472" right="0.70866141732283472" top="0.74803149606299213" bottom="0.74803149606299213" header="0.31496062992125984" footer="0.31496062992125984"/>
  <pageSetup paperSize="8" scale="70"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2" sqref="A12:S12"/>
    </sheetView>
  </sheetViews>
  <sheetFormatPr defaultRowHeight="15"/>
  <cols>
    <col min="1" max="1" width="7.42578125" style="187" customWidth="1"/>
    <col min="2" max="2" width="35.85546875" style="187" customWidth="1"/>
    <col min="3" max="3" width="31.140625" style="187" customWidth="1"/>
    <col min="4" max="4" width="25" style="187" customWidth="1"/>
    <col min="5" max="5" width="50" style="187" customWidth="1"/>
    <col min="6" max="6" width="57" style="187" customWidth="1"/>
    <col min="7" max="7" width="57.5703125" style="187" customWidth="1"/>
    <col min="8" max="10" width="20.5703125" style="187" customWidth="1"/>
    <col min="11" max="11" width="16" style="187" customWidth="1"/>
    <col min="12" max="12" width="20.5703125" style="187" customWidth="1"/>
    <col min="13" max="13" width="21.28515625" style="187" customWidth="1"/>
    <col min="14" max="14" width="23.85546875" style="187" customWidth="1"/>
    <col min="15" max="15" width="17.85546875" style="187" customWidth="1"/>
    <col min="16" max="16" width="23.85546875" style="187" customWidth="1"/>
    <col min="17" max="17" width="58" style="187" customWidth="1"/>
    <col min="18" max="18" width="27" style="187" customWidth="1"/>
    <col min="19" max="19" width="43" style="187" customWidth="1"/>
    <col min="20" max="16384" width="9.140625" style="187"/>
  </cols>
  <sheetData>
    <row r="1" spans="1:28" s="7" customFormat="1" ht="18.75" customHeight="1">
      <c r="S1" s="10" t="s">
        <v>67</v>
      </c>
    </row>
    <row r="2" spans="1:28" s="7" customFormat="1" ht="18.75" customHeight="1">
      <c r="S2" s="4" t="s">
        <v>9</v>
      </c>
    </row>
    <row r="3" spans="1:28" s="7" customFormat="1" ht="18.75">
      <c r="S3" s="4" t="s">
        <v>66</v>
      </c>
    </row>
    <row r="4" spans="1:28" s="7" customFormat="1" ht="18.75" customHeight="1">
      <c r="A4" s="310" t="str">
        <f>'1. паспорт местоположение'!A5:C5</f>
        <v>Год раскрытия информации: 2020 год</v>
      </c>
      <c r="B4" s="310"/>
      <c r="C4" s="310"/>
      <c r="D4" s="310"/>
      <c r="E4" s="310"/>
      <c r="F4" s="310"/>
      <c r="G4" s="310"/>
      <c r="H4" s="310"/>
      <c r="I4" s="310"/>
      <c r="J4" s="310"/>
      <c r="K4" s="310"/>
      <c r="L4" s="310"/>
      <c r="M4" s="310"/>
      <c r="N4" s="310"/>
      <c r="O4" s="310"/>
      <c r="P4" s="310"/>
      <c r="Q4" s="310"/>
      <c r="R4" s="310"/>
      <c r="S4" s="310"/>
    </row>
    <row r="5" spans="1:28" s="7" customFormat="1" ht="15.75">
      <c r="A5" s="58"/>
    </row>
    <row r="6" spans="1:28" s="7" customFormat="1" ht="18.75">
      <c r="A6" s="316" t="s">
        <v>8</v>
      </c>
      <c r="B6" s="316"/>
      <c r="C6" s="316"/>
      <c r="D6" s="316"/>
      <c r="E6" s="316"/>
      <c r="F6" s="316"/>
      <c r="G6" s="316"/>
      <c r="H6" s="316"/>
      <c r="I6" s="316"/>
      <c r="J6" s="316"/>
      <c r="K6" s="316"/>
      <c r="L6" s="316"/>
      <c r="M6" s="316"/>
      <c r="N6" s="316"/>
      <c r="O6" s="316"/>
      <c r="P6" s="316"/>
      <c r="Q6" s="316"/>
      <c r="R6" s="316"/>
      <c r="S6" s="316"/>
      <c r="T6" s="170"/>
      <c r="U6" s="170"/>
      <c r="V6" s="170"/>
      <c r="W6" s="170"/>
      <c r="X6" s="170"/>
      <c r="Y6" s="170"/>
      <c r="Z6" s="170"/>
      <c r="AA6" s="170"/>
      <c r="AB6" s="170"/>
    </row>
    <row r="7" spans="1:28" s="7" customFormat="1" ht="18.75">
      <c r="A7" s="316"/>
      <c r="B7" s="316"/>
      <c r="C7" s="316"/>
      <c r="D7" s="316"/>
      <c r="E7" s="316"/>
      <c r="F7" s="316"/>
      <c r="G7" s="316"/>
      <c r="H7" s="316"/>
      <c r="I7" s="316"/>
      <c r="J7" s="316"/>
      <c r="K7" s="316"/>
      <c r="L7" s="316"/>
      <c r="M7" s="316"/>
      <c r="N7" s="316"/>
      <c r="O7" s="316"/>
      <c r="P7" s="316"/>
      <c r="Q7" s="316"/>
      <c r="R7" s="316"/>
      <c r="S7" s="316"/>
      <c r="T7" s="170"/>
      <c r="U7" s="170"/>
      <c r="V7" s="170"/>
      <c r="W7" s="170"/>
      <c r="X7" s="170"/>
      <c r="Y7" s="170"/>
      <c r="Z7" s="170"/>
      <c r="AA7" s="170"/>
      <c r="AB7" s="170"/>
    </row>
    <row r="8" spans="1:28" s="7" customFormat="1" ht="18.75">
      <c r="A8" s="317" t="str">
        <f>'1. паспорт местоположение'!A9:C9</f>
        <v>Филиал АО "Чукотэнерго" Северные электрические сети</v>
      </c>
      <c r="B8" s="317"/>
      <c r="C8" s="317"/>
      <c r="D8" s="317"/>
      <c r="E8" s="317"/>
      <c r="F8" s="317"/>
      <c r="G8" s="317"/>
      <c r="H8" s="317"/>
      <c r="I8" s="317"/>
      <c r="J8" s="317"/>
      <c r="K8" s="317"/>
      <c r="L8" s="317"/>
      <c r="M8" s="317"/>
      <c r="N8" s="317"/>
      <c r="O8" s="317"/>
      <c r="P8" s="317"/>
      <c r="Q8" s="317"/>
      <c r="R8" s="317"/>
      <c r="S8" s="317"/>
      <c r="T8" s="170"/>
      <c r="U8" s="170"/>
      <c r="V8" s="170"/>
      <c r="W8" s="170"/>
      <c r="X8" s="170"/>
      <c r="Y8" s="170"/>
      <c r="Z8" s="170"/>
      <c r="AA8" s="170"/>
      <c r="AB8" s="170"/>
    </row>
    <row r="9" spans="1:28" s="7" customFormat="1" ht="18.75">
      <c r="A9" s="321" t="s">
        <v>7</v>
      </c>
      <c r="B9" s="321"/>
      <c r="C9" s="321"/>
      <c r="D9" s="321"/>
      <c r="E9" s="321"/>
      <c r="F9" s="321"/>
      <c r="G9" s="321"/>
      <c r="H9" s="321"/>
      <c r="I9" s="321"/>
      <c r="J9" s="321"/>
      <c r="K9" s="321"/>
      <c r="L9" s="321"/>
      <c r="M9" s="321"/>
      <c r="N9" s="321"/>
      <c r="O9" s="321"/>
      <c r="P9" s="321"/>
      <c r="Q9" s="321"/>
      <c r="R9" s="321"/>
      <c r="S9" s="321"/>
      <c r="T9" s="170"/>
      <c r="U9" s="170"/>
      <c r="V9" s="170"/>
      <c r="W9" s="170"/>
      <c r="X9" s="170"/>
      <c r="Y9" s="170"/>
      <c r="Z9" s="170"/>
      <c r="AA9" s="170"/>
      <c r="AB9" s="170"/>
    </row>
    <row r="10" spans="1:28" s="7" customFormat="1" ht="18.75">
      <c r="A10" s="316"/>
      <c r="B10" s="316"/>
      <c r="C10" s="316"/>
      <c r="D10" s="316"/>
      <c r="E10" s="316"/>
      <c r="F10" s="316"/>
      <c r="G10" s="316"/>
      <c r="H10" s="316"/>
      <c r="I10" s="316"/>
      <c r="J10" s="316"/>
      <c r="K10" s="316"/>
      <c r="L10" s="316"/>
      <c r="M10" s="316"/>
      <c r="N10" s="316"/>
      <c r="O10" s="316"/>
      <c r="P10" s="316"/>
      <c r="Q10" s="316"/>
      <c r="R10" s="316"/>
      <c r="S10" s="316"/>
      <c r="T10" s="170"/>
      <c r="U10" s="170"/>
      <c r="V10" s="170"/>
      <c r="W10" s="170"/>
      <c r="X10" s="170"/>
      <c r="Y10" s="170"/>
      <c r="Z10" s="170"/>
      <c r="AA10" s="170"/>
      <c r="AB10" s="170"/>
    </row>
    <row r="11" spans="1:28" s="7" customFormat="1" ht="18.75">
      <c r="A11" s="322" t="str">
        <f>'1. паспорт местоположение'!A12:C12</f>
        <v>K_524-СЭС-23</v>
      </c>
      <c r="B11" s="322"/>
      <c r="C11" s="322"/>
      <c r="D11" s="322"/>
      <c r="E11" s="322"/>
      <c r="F11" s="322"/>
      <c r="G11" s="322"/>
      <c r="H11" s="322"/>
      <c r="I11" s="322"/>
      <c r="J11" s="322"/>
      <c r="K11" s="322"/>
      <c r="L11" s="322"/>
      <c r="M11" s="322"/>
      <c r="N11" s="322"/>
      <c r="O11" s="322"/>
      <c r="P11" s="322"/>
      <c r="Q11" s="322"/>
      <c r="R11" s="322"/>
      <c r="S11" s="322"/>
      <c r="T11" s="170"/>
      <c r="U11" s="170"/>
      <c r="V11" s="170"/>
      <c r="W11" s="170"/>
      <c r="X11" s="170"/>
      <c r="Y11" s="170"/>
      <c r="Z11" s="170"/>
      <c r="AA11" s="170"/>
      <c r="AB11" s="170"/>
    </row>
    <row r="12" spans="1:28" s="7" customFormat="1" ht="18.75">
      <c r="A12" s="321" t="s">
        <v>6</v>
      </c>
      <c r="B12" s="321"/>
      <c r="C12" s="321"/>
      <c r="D12" s="321"/>
      <c r="E12" s="321"/>
      <c r="F12" s="321"/>
      <c r="G12" s="321"/>
      <c r="H12" s="321"/>
      <c r="I12" s="321"/>
      <c r="J12" s="321"/>
      <c r="K12" s="321"/>
      <c r="L12" s="321"/>
      <c r="M12" s="321"/>
      <c r="N12" s="321"/>
      <c r="O12" s="321"/>
      <c r="P12" s="321"/>
      <c r="Q12" s="321"/>
      <c r="R12" s="321"/>
      <c r="S12" s="321"/>
      <c r="T12" s="170"/>
      <c r="U12" s="170"/>
      <c r="V12" s="170"/>
      <c r="W12" s="170"/>
      <c r="X12" s="170"/>
      <c r="Y12" s="170"/>
      <c r="Z12" s="170"/>
      <c r="AA12" s="170"/>
      <c r="AB12" s="170"/>
    </row>
    <row r="13" spans="1:28" s="171" customFormat="1" ht="15.75" customHeight="1">
      <c r="A13" s="323"/>
      <c r="B13" s="323"/>
      <c r="C13" s="323"/>
      <c r="D13" s="323"/>
      <c r="E13" s="323"/>
      <c r="F13" s="323"/>
      <c r="G13" s="323"/>
      <c r="H13" s="323"/>
      <c r="I13" s="323"/>
      <c r="J13" s="323"/>
      <c r="K13" s="323"/>
      <c r="L13" s="323"/>
      <c r="M13" s="323"/>
      <c r="N13" s="323"/>
      <c r="O13" s="323"/>
      <c r="P13" s="323"/>
      <c r="Q13" s="323"/>
      <c r="R13" s="323"/>
      <c r="S13" s="323"/>
      <c r="T13" s="153"/>
      <c r="U13" s="153"/>
      <c r="V13" s="153"/>
      <c r="W13" s="153"/>
      <c r="X13" s="153"/>
      <c r="Y13" s="153"/>
      <c r="Z13" s="153"/>
      <c r="AA13" s="153"/>
      <c r="AB13" s="153"/>
    </row>
    <row r="14" spans="1:28" s="173" customFormat="1" ht="15.75">
      <c r="A14" s="322" t="str">
        <f>'1. паспорт местоположение'!A15:C15</f>
        <v>Строительство двух одноцепных ВЛ 110 кВ Певек-Билибино (этап строительства №1)</v>
      </c>
      <c r="B14" s="322"/>
      <c r="C14" s="322"/>
      <c r="D14" s="322"/>
      <c r="E14" s="322"/>
      <c r="F14" s="322"/>
      <c r="G14" s="322"/>
      <c r="H14" s="322"/>
      <c r="I14" s="322"/>
      <c r="J14" s="322"/>
      <c r="K14" s="322"/>
      <c r="L14" s="322"/>
      <c r="M14" s="322"/>
      <c r="N14" s="322"/>
      <c r="O14" s="322"/>
      <c r="P14" s="322"/>
      <c r="Q14" s="322"/>
      <c r="R14" s="322"/>
      <c r="S14" s="322"/>
      <c r="T14" s="172"/>
      <c r="U14" s="172"/>
      <c r="V14" s="172"/>
      <c r="W14" s="172"/>
      <c r="X14" s="172"/>
      <c r="Y14" s="172"/>
      <c r="Z14" s="172"/>
      <c r="AA14" s="172"/>
      <c r="AB14" s="172"/>
    </row>
    <row r="15" spans="1:28" s="173" customFormat="1" ht="15" customHeight="1">
      <c r="A15" s="321" t="s">
        <v>4</v>
      </c>
      <c r="B15" s="321"/>
      <c r="C15" s="321"/>
      <c r="D15" s="321"/>
      <c r="E15" s="321"/>
      <c r="F15" s="321"/>
      <c r="G15" s="321"/>
      <c r="H15" s="321"/>
      <c r="I15" s="321"/>
      <c r="J15" s="321"/>
      <c r="K15" s="321"/>
      <c r="L15" s="321"/>
      <c r="M15" s="321"/>
      <c r="N15" s="321"/>
      <c r="O15" s="321"/>
      <c r="P15" s="321"/>
      <c r="Q15" s="321"/>
      <c r="R15" s="321"/>
      <c r="S15" s="321"/>
      <c r="T15" s="174"/>
      <c r="U15" s="174"/>
      <c r="V15" s="174"/>
      <c r="W15" s="174"/>
      <c r="X15" s="174"/>
      <c r="Y15" s="174"/>
      <c r="Z15" s="174"/>
      <c r="AA15" s="174"/>
      <c r="AB15" s="174"/>
    </row>
    <row r="16" spans="1:28" s="173" customFormat="1" ht="15" customHeight="1">
      <c r="A16" s="324"/>
      <c r="B16" s="324"/>
      <c r="C16" s="324"/>
      <c r="D16" s="324"/>
      <c r="E16" s="324"/>
      <c r="F16" s="324"/>
      <c r="G16" s="324"/>
      <c r="H16" s="324"/>
      <c r="I16" s="324"/>
      <c r="J16" s="324"/>
      <c r="K16" s="324"/>
      <c r="L16" s="324"/>
      <c r="M16" s="324"/>
      <c r="N16" s="324"/>
      <c r="O16" s="324"/>
      <c r="P16" s="324"/>
      <c r="Q16" s="324"/>
      <c r="R16" s="324"/>
      <c r="S16" s="324"/>
      <c r="T16" s="175"/>
      <c r="U16" s="175"/>
      <c r="V16" s="175"/>
      <c r="W16" s="175"/>
      <c r="X16" s="175"/>
      <c r="Y16" s="175"/>
    </row>
    <row r="17" spans="1:28" s="173" customFormat="1" ht="45.75" customHeight="1">
      <c r="A17" s="325" t="s">
        <v>393</v>
      </c>
      <c r="B17" s="325"/>
      <c r="C17" s="325"/>
      <c r="D17" s="325"/>
      <c r="E17" s="325"/>
      <c r="F17" s="325"/>
      <c r="G17" s="325"/>
      <c r="H17" s="325"/>
      <c r="I17" s="325"/>
      <c r="J17" s="325"/>
      <c r="K17" s="325"/>
      <c r="L17" s="325"/>
      <c r="M17" s="325"/>
      <c r="N17" s="325"/>
      <c r="O17" s="325"/>
      <c r="P17" s="325"/>
      <c r="Q17" s="325"/>
      <c r="R17" s="325"/>
      <c r="S17" s="325"/>
      <c r="T17" s="176"/>
      <c r="U17" s="176"/>
      <c r="V17" s="176"/>
      <c r="W17" s="176"/>
      <c r="X17" s="176"/>
      <c r="Y17" s="176"/>
      <c r="Z17" s="176"/>
      <c r="AA17" s="176"/>
      <c r="AB17" s="176"/>
    </row>
    <row r="18" spans="1:28" s="173" customFormat="1" ht="15" customHeight="1">
      <c r="A18" s="326"/>
      <c r="B18" s="326"/>
      <c r="C18" s="326"/>
      <c r="D18" s="326"/>
      <c r="E18" s="326"/>
      <c r="F18" s="326"/>
      <c r="G18" s="326"/>
      <c r="H18" s="326"/>
      <c r="I18" s="326"/>
      <c r="J18" s="326"/>
      <c r="K18" s="326"/>
      <c r="L18" s="326"/>
      <c r="M18" s="326"/>
      <c r="N18" s="326"/>
      <c r="O18" s="326"/>
      <c r="P18" s="326"/>
      <c r="Q18" s="326"/>
      <c r="R18" s="326"/>
      <c r="S18" s="326"/>
      <c r="T18" s="175"/>
      <c r="U18" s="175"/>
      <c r="V18" s="175"/>
      <c r="W18" s="175"/>
      <c r="X18" s="175"/>
      <c r="Y18" s="175"/>
    </row>
    <row r="19" spans="1:28" s="173" customFormat="1" ht="54" customHeight="1">
      <c r="A19" s="315" t="s">
        <v>3</v>
      </c>
      <c r="B19" s="315" t="s">
        <v>95</v>
      </c>
      <c r="C19" s="318" t="s">
        <v>288</v>
      </c>
      <c r="D19" s="315" t="s">
        <v>287</v>
      </c>
      <c r="E19" s="315" t="s">
        <v>94</v>
      </c>
      <c r="F19" s="315" t="s">
        <v>93</v>
      </c>
      <c r="G19" s="315" t="s">
        <v>283</v>
      </c>
      <c r="H19" s="315" t="s">
        <v>92</v>
      </c>
      <c r="I19" s="315" t="s">
        <v>91</v>
      </c>
      <c r="J19" s="315" t="s">
        <v>90</v>
      </c>
      <c r="K19" s="315" t="s">
        <v>89</v>
      </c>
      <c r="L19" s="315" t="s">
        <v>88</v>
      </c>
      <c r="M19" s="315" t="s">
        <v>87</v>
      </c>
      <c r="N19" s="315" t="s">
        <v>86</v>
      </c>
      <c r="O19" s="315" t="s">
        <v>85</v>
      </c>
      <c r="P19" s="315" t="s">
        <v>84</v>
      </c>
      <c r="Q19" s="315" t="s">
        <v>286</v>
      </c>
      <c r="R19" s="315"/>
      <c r="S19" s="320" t="s">
        <v>387</v>
      </c>
      <c r="T19" s="175"/>
      <c r="U19" s="175"/>
      <c r="V19" s="175"/>
      <c r="W19" s="175"/>
      <c r="X19" s="175"/>
      <c r="Y19" s="175"/>
    </row>
    <row r="20" spans="1:28" s="173" customFormat="1" ht="180.75" customHeight="1">
      <c r="A20" s="315"/>
      <c r="B20" s="315"/>
      <c r="C20" s="319"/>
      <c r="D20" s="315"/>
      <c r="E20" s="315"/>
      <c r="F20" s="315"/>
      <c r="G20" s="315"/>
      <c r="H20" s="315"/>
      <c r="I20" s="315"/>
      <c r="J20" s="315"/>
      <c r="K20" s="315"/>
      <c r="L20" s="315"/>
      <c r="M20" s="315"/>
      <c r="N20" s="315"/>
      <c r="O20" s="315"/>
      <c r="P20" s="315"/>
      <c r="Q20" s="177" t="s">
        <v>284</v>
      </c>
      <c r="R20" s="178" t="s">
        <v>285</v>
      </c>
      <c r="S20" s="320"/>
      <c r="T20" s="179"/>
      <c r="U20" s="179"/>
      <c r="V20" s="179"/>
      <c r="W20" s="179"/>
      <c r="X20" s="179"/>
      <c r="Y20" s="179"/>
      <c r="Z20" s="180"/>
      <c r="AA20" s="180"/>
      <c r="AB20" s="180"/>
    </row>
    <row r="21" spans="1:28" s="173" customFormat="1" ht="18.75">
      <c r="A21" s="177">
        <v>1</v>
      </c>
      <c r="B21" s="181">
        <v>2</v>
      </c>
      <c r="C21" s="177">
        <v>3</v>
      </c>
      <c r="D21" s="181">
        <v>4</v>
      </c>
      <c r="E21" s="177">
        <v>5</v>
      </c>
      <c r="F21" s="181">
        <v>6</v>
      </c>
      <c r="G21" s="177">
        <v>7</v>
      </c>
      <c r="H21" s="181">
        <v>8</v>
      </c>
      <c r="I21" s="177">
        <v>9</v>
      </c>
      <c r="J21" s="181">
        <v>10</v>
      </c>
      <c r="K21" s="177">
        <v>11</v>
      </c>
      <c r="L21" s="181">
        <v>12</v>
      </c>
      <c r="M21" s="177">
        <v>13</v>
      </c>
      <c r="N21" s="181">
        <v>14</v>
      </c>
      <c r="O21" s="177">
        <v>15</v>
      </c>
      <c r="P21" s="181">
        <v>16</v>
      </c>
      <c r="Q21" s="177">
        <v>17</v>
      </c>
      <c r="R21" s="181">
        <v>18</v>
      </c>
      <c r="S21" s="177">
        <v>19</v>
      </c>
      <c r="T21" s="179"/>
      <c r="U21" s="179"/>
      <c r="V21" s="179"/>
      <c r="W21" s="179"/>
      <c r="X21" s="179"/>
      <c r="Y21" s="179"/>
      <c r="Z21" s="180"/>
      <c r="AA21" s="180"/>
      <c r="AB21" s="180"/>
    </row>
    <row r="22" spans="1:28" s="173" customFormat="1" ht="32.25" customHeight="1">
      <c r="A22" s="182" t="s">
        <v>440</v>
      </c>
      <c r="B22" s="182" t="s">
        <v>440</v>
      </c>
      <c r="C22" s="182" t="s">
        <v>440</v>
      </c>
      <c r="D22" s="182" t="s">
        <v>440</v>
      </c>
      <c r="E22" s="182" t="s">
        <v>440</v>
      </c>
      <c r="F22" s="182" t="s">
        <v>440</v>
      </c>
      <c r="G22" s="182" t="s">
        <v>440</v>
      </c>
      <c r="H22" s="182" t="s">
        <v>440</v>
      </c>
      <c r="I22" s="182" t="s">
        <v>440</v>
      </c>
      <c r="J22" s="182" t="s">
        <v>440</v>
      </c>
      <c r="K22" s="182" t="s">
        <v>440</v>
      </c>
      <c r="L22" s="182" t="s">
        <v>440</v>
      </c>
      <c r="M22" s="182" t="s">
        <v>440</v>
      </c>
      <c r="N22" s="182" t="s">
        <v>440</v>
      </c>
      <c r="O22" s="182" t="s">
        <v>440</v>
      </c>
      <c r="P22" s="182" t="s">
        <v>440</v>
      </c>
      <c r="Q22" s="182" t="s">
        <v>440</v>
      </c>
      <c r="R22" s="182" t="s">
        <v>440</v>
      </c>
      <c r="S22" s="182" t="s">
        <v>440</v>
      </c>
      <c r="T22" s="179"/>
      <c r="U22" s="179"/>
      <c r="V22" s="179"/>
      <c r="W22" s="179"/>
      <c r="X22" s="179"/>
      <c r="Y22" s="179"/>
      <c r="Z22" s="180"/>
      <c r="AA22" s="180"/>
      <c r="AB22" s="180"/>
    </row>
    <row r="23" spans="1:28" ht="20.25" customHeight="1">
      <c r="A23" s="183"/>
      <c r="B23" s="181" t="s">
        <v>281</v>
      </c>
      <c r="C23" s="181"/>
      <c r="D23" s="181"/>
      <c r="E23" s="183" t="s">
        <v>282</v>
      </c>
      <c r="F23" s="183" t="s">
        <v>282</v>
      </c>
      <c r="G23" s="183" t="s">
        <v>282</v>
      </c>
      <c r="H23" s="183"/>
      <c r="I23" s="183"/>
      <c r="J23" s="183"/>
      <c r="K23" s="183"/>
      <c r="L23" s="183"/>
      <c r="M23" s="183"/>
      <c r="N23" s="183"/>
      <c r="O23" s="183"/>
      <c r="P23" s="183"/>
      <c r="Q23" s="184"/>
      <c r="R23" s="185"/>
      <c r="S23" s="185"/>
      <c r="T23" s="186"/>
      <c r="U23" s="186"/>
      <c r="V23" s="186"/>
      <c r="W23" s="186"/>
      <c r="X23" s="186"/>
      <c r="Y23" s="186"/>
      <c r="Z23" s="186"/>
      <c r="AA23" s="186"/>
      <c r="AB23" s="186"/>
    </row>
    <row r="24" spans="1:28">
      <c r="A24" s="186"/>
      <c r="B24" s="186"/>
      <c r="C24" s="186"/>
      <c r="D24" s="186"/>
      <c r="E24" s="186"/>
      <c r="F24" s="186"/>
      <c r="G24" s="186"/>
      <c r="H24" s="186"/>
      <c r="I24" s="186"/>
      <c r="J24" s="186"/>
      <c r="K24" s="186"/>
      <c r="L24" s="186"/>
      <c r="M24" s="186"/>
      <c r="N24" s="186"/>
      <c r="O24" s="186"/>
      <c r="P24" s="186"/>
      <c r="Q24" s="186"/>
      <c r="R24" s="186"/>
      <c r="S24" s="186"/>
      <c r="T24" s="186"/>
      <c r="U24" s="186"/>
      <c r="V24" s="186"/>
      <c r="W24" s="186"/>
      <c r="X24" s="186"/>
      <c r="Y24" s="186"/>
      <c r="Z24" s="186"/>
      <c r="AA24" s="186"/>
      <c r="AB24" s="186"/>
    </row>
    <row r="25" spans="1:28">
      <c r="A25" s="186"/>
      <c r="B25" s="186"/>
      <c r="C25" s="186"/>
      <c r="D25" s="186"/>
      <c r="E25" s="186"/>
      <c r="F25" s="186"/>
      <c r="G25" s="186"/>
      <c r="H25" s="186"/>
      <c r="I25" s="186"/>
      <c r="J25" s="186"/>
      <c r="K25" s="186"/>
      <c r="L25" s="186"/>
      <c r="M25" s="186"/>
      <c r="N25" s="186"/>
      <c r="O25" s="186"/>
      <c r="P25" s="186"/>
      <c r="Q25" s="186"/>
      <c r="R25" s="186"/>
      <c r="S25" s="186"/>
      <c r="T25" s="186"/>
      <c r="U25" s="186"/>
      <c r="V25" s="186"/>
      <c r="W25" s="186"/>
      <c r="X25" s="186"/>
      <c r="Y25" s="186"/>
      <c r="Z25" s="186"/>
      <c r="AA25" s="186"/>
      <c r="AB25" s="186"/>
    </row>
    <row r="26" spans="1:28">
      <c r="A26" s="186"/>
      <c r="B26" s="186"/>
      <c r="C26" s="186"/>
      <c r="D26" s="186"/>
      <c r="E26" s="186"/>
      <c r="F26" s="186"/>
      <c r="G26" s="186"/>
      <c r="H26" s="186"/>
      <c r="I26" s="186"/>
      <c r="J26" s="186"/>
      <c r="K26" s="186"/>
      <c r="L26" s="186"/>
      <c r="M26" s="186"/>
      <c r="N26" s="186"/>
      <c r="O26" s="186"/>
      <c r="P26" s="186"/>
      <c r="Q26" s="186"/>
      <c r="R26" s="186"/>
      <c r="S26" s="186"/>
      <c r="T26" s="186"/>
      <c r="U26" s="186"/>
      <c r="V26" s="186"/>
      <c r="W26" s="186"/>
      <c r="X26" s="186"/>
      <c r="Y26" s="186"/>
      <c r="Z26" s="186"/>
      <c r="AA26" s="186"/>
      <c r="AB26" s="186"/>
    </row>
    <row r="27" spans="1:28">
      <c r="A27" s="186"/>
      <c r="B27" s="186"/>
      <c r="C27" s="186"/>
      <c r="D27" s="186"/>
      <c r="E27" s="186"/>
      <c r="F27" s="186"/>
      <c r="G27" s="186"/>
      <c r="H27" s="186"/>
      <c r="I27" s="186"/>
      <c r="J27" s="186"/>
      <c r="K27" s="186"/>
      <c r="L27" s="186"/>
      <c r="M27" s="186"/>
      <c r="N27" s="186"/>
      <c r="O27" s="186"/>
      <c r="P27" s="186"/>
      <c r="Q27" s="186"/>
      <c r="R27" s="186"/>
      <c r="S27" s="186"/>
      <c r="T27" s="186"/>
      <c r="U27" s="186"/>
      <c r="V27" s="186"/>
      <c r="W27" s="186"/>
      <c r="X27" s="186"/>
      <c r="Y27" s="186"/>
      <c r="Z27" s="186"/>
      <c r="AA27" s="186"/>
      <c r="AB27" s="186"/>
    </row>
    <row r="28" spans="1:28">
      <c r="A28" s="186"/>
      <c r="B28" s="186"/>
      <c r="C28" s="186"/>
      <c r="D28" s="186"/>
      <c r="E28" s="186"/>
      <c r="F28" s="186"/>
      <c r="G28" s="186"/>
      <c r="H28" s="186"/>
      <c r="I28" s="186"/>
      <c r="J28" s="186"/>
      <c r="K28" s="186"/>
      <c r="L28" s="186"/>
      <c r="M28" s="186"/>
      <c r="N28" s="186"/>
      <c r="O28" s="186"/>
      <c r="P28" s="186"/>
      <c r="Q28" s="186"/>
      <c r="R28" s="186"/>
      <c r="S28" s="186"/>
      <c r="T28" s="186"/>
      <c r="U28" s="186"/>
      <c r="V28" s="186"/>
      <c r="W28" s="186"/>
      <c r="X28" s="186"/>
      <c r="Y28" s="186"/>
      <c r="Z28" s="186"/>
      <c r="AA28" s="186"/>
      <c r="AB28" s="186"/>
    </row>
    <row r="29" spans="1:28">
      <c r="A29" s="186"/>
      <c r="B29" s="186"/>
      <c r="C29" s="186"/>
      <c r="D29" s="186"/>
      <c r="E29" s="186"/>
      <c r="F29" s="186"/>
      <c r="G29" s="186"/>
      <c r="H29" s="186"/>
      <c r="I29" s="186"/>
      <c r="J29" s="186"/>
      <c r="K29" s="186"/>
      <c r="L29" s="186"/>
      <c r="M29" s="186"/>
      <c r="N29" s="186"/>
      <c r="O29" s="186"/>
      <c r="P29" s="186"/>
      <c r="Q29" s="186"/>
      <c r="R29" s="186"/>
      <c r="S29" s="186"/>
      <c r="T29" s="186"/>
      <c r="U29" s="186"/>
      <c r="V29" s="186"/>
      <c r="W29" s="186"/>
      <c r="X29" s="186"/>
      <c r="Y29" s="186"/>
      <c r="Z29" s="186"/>
      <c r="AA29" s="186"/>
      <c r="AB29" s="186"/>
    </row>
    <row r="30" spans="1:28">
      <c r="A30" s="186"/>
      <c r="B30" s="186"/>
      <c r="C30" s="186"/>
      <c r="D30" s="186"/>
      <c r="E30" s="186"/>
      <c r="F30" s="186"/>
      <c r="G30" s="186"/>
      <c r="H30" s="186"/>
      <c r="I30" s="186"/>
      <c r="J30" s="186"/>
      <c r="K30" s="186"/>
      <c r="L30" s="186"/>
      <c r="M30" s="186"/>
      <c r="N30" s="186"/>
      <c r="O30" s="186"/>
      <c r="P30" s="186"/>
      <c r="Q30" s="186"/>
      <c r="R30" s="186"/>
      <c r="S30" s="186"/>
      <c r="T30" s="186"/>
      <c r="U30" s="186"/>
      <c r="V30" s="186"/>
      <c r="W30" s="186"/>
      <c r="X30" s="186"/>
      <c r="Y30" s="186"/>
      <c r="Z30" s="186"/>
      <c r="AA30" s="186"/>
      <c r="AB30" s="186"/>
    </row>
    <row r="31" spans="1:28">
      <c r="A31" s="186"/>
      <c r="B31" s="186"/>
      <c r="C31" s="186"/>
      <c r="D31" s="186"/>
      <c r="E31" s="186"/>
      <c r="F31" s="186"/>
      <c r="G31" s="186"/>
      <c r="H31" s="186"/>
      <c r="I31" s="186"/>
      <c r="J31" s="186"/>
      <c r="K31" s="186"/>
      <c r="L31" s="186"/>
      <c r="M31" s="186"/>
      <c r="N31" s="186"/>
      <c r="O31" s="186"/>
      <c r="P31" s="186"/>
      <c r="Q31" s="186"/>
      <c r="R31" s="186"/>
      <c r="S31" s="186"/>
      <c r="T31" s="186"/>
      <c r="U31" s="186"/>
      <c r="V31" s="186"/>
      <c r="W31" s="186"/>
      <c r="X31" s="186"/>
      <c r="Y31" s="186"/>
      <c r="Z31" s="186"/>
      <c r="AA31" s="186"/>
      <c r="AB31" s="186"/>
    </row>
    <row r="32" spans="1:28">
      <c r="A32" s="186"/>
      <c r="B32" s="186"/>
      <c r="C32" s="186"/>
      <c r="D32" s="186"/>
      <c r="E32" s="186"/>
      <c r="F32" s="186"/>
      <c r="G32" s="186"/>
      <c r="H32" s="186"/>
      <c r="I32" s="186"/>
      <c r="J32" s="186"/>
      <c r="K32" s="186"/>
      <c r="L32" s="186"/>
      <c r="M32" s="186"/>
      <c r="N32" s="186"/>
      <c r="O32" s="186"/>
      <c r="P32" s="186"/>
      <c r="Q32" s="186"/>
      <c r="R32" s="186"/>
      <c r="S32" s="186"/>
      <c r="T32" s="186"/>
      <c r="U32" s="186"/>
      <c r="V32" s="186"/>
      <c r="W32" s="186"/>
      <c r="X32" s="186"/>
      <c r="Y32" s="186"/>
      <c r="Z32" s="186"/>
      <c r="AA32" s="186"/>
      <c r="AB32" s="186"/>
    </row>
    <row r="33" spans="1:28">
      <c r="A33" s="186"/>
      <c r="B33" s="186"/>
      <c r="C33" s="186"/>
      <c r="D33" s="186"/>
      <c r="E33" s="186"/>
      <c r="F33" s="186"/>
      <c r="G33" s="186"/>
      <c r="H33" s="186"/>
      <c r="I33" s="186"/>
      <c r="J33" s="186"/>
      <c r="K33" s="186"/>
      <c r="L33" s="186"/>
      <c r="M33" s="186"/>
      <c r="N33" s="186"/>
      <c r="O33" s="186"/>
      <c r="P33" s="186"/>
      <c r="Q33" s="186"/>
      <c r="R33" s="186"/>
      <c r="S33" s="186"/>
      <c r="T33" s="186"/>
      <c r="U33" s="186"/>
      <c r="V33" s="186"/>
      <c r="W33" s="186"/>
      <c r="X33" s="186"/>
      <c r="Y33" s="186"/>
      <c r="Z33" s="186"/>
      <c r="AA33" s="186"/>
      <c r="AB33" s="186"/>
    </row>
    <row r="34" spans="1:28">
      <c r="A34" s="186"/>
      <c r="B34" s="186"/>
      <c r="C34" s="186"/>
      <c r="D34" s="186"/>
      <c r="E34" s="186"/>
      <c r="F34" s="186"/>
      <c r="G34" s="186"/>
      <c r="H34" s="186"/>
      <c r="I34" s="186"/>
      <c r="J34" s="186"/>
      <c r="K34" s="186"/>
      <c r="L34" s="186"/>
      <c r="M34" s="186"/>
      <c r="N34" s="186"/>
      <c r="O34" s="186"/>
      <c r="P34" s="186"/>
      <c r="Q34" s="186"/>
      <c r="R34" s="186"/>
      <c r="S34" s="186"/>
      <c r="T34" s="186"/>
      <c r="U34" s="186"/>
      <c r="V34" s="186"/>
      <c r="W34" s="186"/>
      <c r="X34" s="186"/>
      <c r="Y34" s="186"/>
      <c r="Z34" s="186"/>
      <c r="AA34" s="186"/>
      <c r="AB34" s="186"/>
    </row>
    <row r="35" spans="1:28">
      <c r="A35" s="186"/>
      <c r="B35" s="186"/>
      <c r="C35" s="186"/>
      <c r="D35" s="186"/>
      <c r="E35" s="186"/>
      <c r="F35" s="186"/>
      <c r="G35" s="186"/>
      <c r="H35" s="186"/>
      <c r="I35" s="186"/>
      <c r="J35" s="186"/>
      <c r="K35" s="186"/>
      <c r="L35" s="186"/>
      <c r="M35" s="186"/>
      <c r="N35" s="186"/>
      <c r="O35" s="186"/>
      <c r="P35" s="186"/>
      <c r="Q35" s="186"/>
      <c r="R35" s="186"/>
      <c r="S35" s="186"/>
      <c r="T35" s="186"/>
      <c r="U35" s="186"/>
      <c r="V35" s="186"/>
      <c r="W35" s="186"/>
      <c r="X35" s="186"/>
      <c r="Y35" s="186"/>
      <c r="Z35" s="186"/>
      <c r="AA35" s="186"/>
      <c r="AB35" s="186"/>
    </row>
    <row r="36" spans="1:28">
      <c r="A36" s="186"/>
      <c r="B36" s="186"/>
      <c r="C36" s="186"/>
      <c r="D36" s="186"/>
      <c r="E36" s="186"/>
      <c r="F36" s="186"/>
      <c r="G36" s="186"/>
      <c r="H36" s="186"/>
      <c r="I36" s="186"/>
      <c r="J36" s="186"/>
      <c r="K36" s="186"/>
      <c r="L36" s="186"/>
      <c r="M36" s="186"/>
      <c r="N36" s="186"/>
      <c r="O36" s="186"/>
      <c r="P36" s="186"/>
      <c r="Q36" s="186"/>
      <c r="R36" s="186"/>
      <c r="S36" s="186"/>
      <c r="T36" s="186"/>
      <c r="U36" s="186"/>
      <c r="V36" s="186"/>
      <c r="W36" s="186"/>
      <c r="X36" s="186"/>
      <c r="Y36" s="186"/>
      <c r="Z36" s="186"/>
      <c r="AA36" s="186"/>
      <c r="AB36" s="186"/>
    </row>
    <row r="37" spans="1:28">
      <c r="A37" s="186"/>
      <c r="B37" s="186"/>
      <c r="C37" s="186"/>
      <c r="D37" s="186"/>
      <c r="E37" s="186"/>
      <c r="F37" s="186"/>
      <c r="G37" s="186"/>
      <c r="H37" s="186"/>
      <c r="I37" s="186"/>
      <c r="J37" s="186"/>
      <c r="K37" s="186"/>
      <c r="L37" s="186"/>
      <c r="M37" s="186"/>
      <c r="N37" s="186"/>
      <c r="O37" s="186"/>
      <c r="P37" s="186"/>
      <c r="Q37" s="186"/>
      <c r="R37" s="186"/>
      <c r="S37" s="186"/>
      <c r="T37" s="186"/>
      <c r="U37" s="186"/>
      <c r="V37" s="186"/>
      <c r="W37" s="186"/>
      <c r="X37" s="186"/>
      <c r="Y37" s="186"/>
      <c r="Z37" s="186"/>
      <c r="AA37" s="186"/>
      <c r="AB37" s="186"/>
    </row>
    <row r="38" spans="1:28">
      <c r="A38" s="186"/>
      <c r="B38" s="186"/>
      <c r="C38" s="186"/>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row>
    <row r="39" spans="1:28">
      <c r="A39" s="186"/>
      <c r="B39" s="186"/>
      <c r="C39" s="186"/>
      <c r="D39" s="186"/>
      <c r="E39" s="186"/>
      <c r="F39" s="186"/>
      <c r="G39" s="186"/>
      <c r="H39" s="186"/>
      <c r="I39" s="186"/>
      <c r="J39" s="186"/>
      <c r="K39" s="186"/>
      <c r="L39" s="186"/>
      <c r="M39" s="186"/>
      <c r="N39" s="186"/>
      <c r="O39" s="186"/>
      <c r="P39" s="186"/>
      <c r="Q39" s="186"/>
      <c r="R39" s="186"/>
      <c r="S39" s="186"/>
      <c r="T39" s="186"/>
      <c r="U39" s="186"/>
      <c r="V39" s="186"/>
      <c r="W39" s="186"/>
      <c r="X39" s="186"/>
      <c r="Y39" s="186"/>
      <c r="Z39" s="186"/>
      <c r="AA39" s="186"/>
      <c r="AB39" s="186"/>
    </row>
    <row r="40" spans="1:28">
      <c r="A40" s="186"/>
      <c r="B40" s="186"/>
      <c r="C40" s="186"/>
      <c r="D40" s="186"/>
      <c r="E40" s="186"/>
      <c r="F40" s="186"/>
      <c r="G40" s="186"/>
      <c r="H40" s="186"/>
      <c r="I40" s="186"/>
      <c r="J40" s="186"/>
      <c r="K40" s="186"/>
      <c r="L40" s="186"/>
      <c r="M40" s="186"/>
      <c r="N40" s="186"/>
      <c r="O40" s="186"/>
      <c r="P40" s="186"/>
      <c r="Q40" s="186"/>
      <c r="R40" s="186"/>
      <c r="S40" s="186"/>
      <c r="T40" s="186"/>
      <c r="U40" s="186"/>
      <c r="V40" s="186"/>
      <c r="W40" s="186"/>
      <c r="X40" s="186"/>
      <c r="Y40" s="186"/>
      <c r="Z40" s="186"/>
      <c r="AA40" s="186"/>
      <c r="AB40" s="186"/>
    </row>
    <row r="41" spans="1:28">
      <c r="A41" s="186"/>
      <c r="B41" s="186"/>
      <c r="C41" s="186"/>
      <c r="D41" s="186"/>
      <c r="E41" s="186"/>
      <c r="F41" s="186"/>
      <c r="G41" s="186"/>
      <c r="H41" s="186"/>
      <c r="I41" s="186"/>
      <c r="J41" s="186"/>
      <c r="K41" s="186"/>
      <c r="L41" s="186"/>
      <c r="M41" s="186"/>
      <c r="N41" s="186"/>
      <c r="O41" s="186"/>
      <c r="P41" s="186"/>
      <c r="Q41" s="186"/>
      <c r="R41" s="186"/>
      <c r="S41" s="186"/>
      <c r="T41" s="186"/>
      <c r="U41" s="186"/>
      <c r="V41" s="186"/>
      <c r="W41" s="186"/>
      <c r="X41" s="186"/>
      <c r="Y41" s="186"/>
      <c r="Z41" s="186"/>
      <c r="AA41" s="186"/>
      <c r="AB41" s="186"/>
    </row>
    <row r="42" spans="1:28">
      <c r="A42" s="186"/>
      <c r="B42" s="186"/>
      <c r="C42" s="186"/>
      <c r="D42" s="186"/>
      <c r="E42" s="186"/>
      <c r="F42" s="186"/>
      <c r="G42" s="186"/>
      <c r="H42" s="186"/>
      <c r="I42" s="186"/>
      <c r="J42" s="186"/>
      <c r="K42" s="186"/>
      <c r="L42" s="186"/>
      <c r="M42" s="186"/>
      <c r="N42" s="186"/>
      <c r="O42" s="186"/>
      <c r="P42" s="186"/>
      <c r="Q42" s="186"/>
      <c r="R42" s="186"/>
      <c r="S42" s="186"/>
      <c r="T42" s="186"/>
      <c r="U42" s="186"/>
      <c r="V42" s="186"/>
      <c r="W42" s="186"/>
      <c r="X42" s="186"/>
      <c r="Y42" s="186"/>
      <c r="Z42" s="186"/>
      <c r="AA42" s="186"/>
      <c r="AB42" s="186"/>
    </row>
    <row r="43" spans="1:28">
      <c r="A43" s="186"/>
      <c r="B43" s="186"/>
      <c r="C43" s="186"/>
      <c r="D43" s="186"/>
      <c r="E43" s="186"/>
      <c r="F43" s="186"/>
      <c r="G43" s="186"/>
      <c r="H43" s="186"/>
      <c r="I43" s="186"/>
      <c r="J43" s="186"/>
      <c r="K43" s="186"/>
      <c r="L43" s="186"/>
      <c r="M43" s="186"/>
      <c r="N43" s="186"/>
      <c r="O43" s="186"/>
      <c r="P43" s="186"/>
      <c r="Q43" s="186"/>
      <c r="R43" s="186"/>
      <c r="S43" s="186"/>
      <c r="T43" s="186"/>
      <c r="U43" s="186"/>
      <c r="V43" s="186"/>
      <c r="W43" s="186"/>
      <c r="X43" s="186"/>
      <c r="Y43" s="186"/>
      <c r="Z43" s="186"/>
      <c r="AA43" s="186"/>
      <c r="AB43" s="186"/>
    </row>
    <row r="44" spans="1:28">
      <c r="A44" s="186"/>
      <c r="B44" s="186"/>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row>
    <row r="45" spans="1:28">
      <c r="A45" s="186"/>
      <c r="B45" s="186"/>
      <c r="C45" s="186"/>
      <c r="D45" s="186"/>
      <c r="E45" s="186"/>
      <c r="F45" s="186"/>
      <c r="G45" s="186"/>
      <c r="H45" s="186"/>
      <c r="I45" s="186"/>
      <c r="J45" s="186"/>
      <c r="K45" s="186"/>
      <c r="L45" s="186"/>
      <c r="M45" s="186"/>
      <c r="N45" s="186"/>
      <c r="O45" s="186"/>
      <c r="P45" s="186"/>
      <c r="Q45" s="186"/>
      <c r="R45" s="186"/>
      <c r="S45" s="186"/>
      <c r="T45" s="186"/>
      <c r="U45" s="186"/>
      <c r="V45" s="186"/>
      <c r="W45" s="186"/>
      <c r="X45" s="186"/>
      <c r="Y45" s="186"/>
      <c r="Z45" s="186"/>
      <c r="AA45" s="186"/>
      <c r="AB45" s="186"/>
    </row>
    <row r="46" spans="1:28">
      <c r="A46" s="186"/>
      <c r="B46" s="186"/>
      <c r="C46" s="186"/>
      <c r="D46" s="186"/>
      <c r="E46" s="186"/>
      <c r="F46" s="186"/>
      <c r="G46" s="186"/>
      <c r="H46" s="186"/>
      <c r="I46" s="186"/>
      <c r="J46" s="186"/>
      <c r="K46" s="186"/>
      <c r="L46" s="186"/>
      <c r="M46" s="186"/>
      <c r="N46" s="186"/>
      <c r="O46" s="186"/>
      <c r="P46" s="186"/>
      <c r="Q46" s="186"/>
      <c r="R46" s="186"/>
      <c r="S46" s="186"/>
      <c r="T46" s="186"/>
      <c r="U46" s="186"/>
      <c r="V46" s="186"/>
      <c r="W46" s="186"/>
      <c r="X46" s="186"/>
      <c r="Y46" s="186"/>
      <c r="Z46" s="186"/>
      <c r="AA46" s="186"/>
      <c r="AB46" s="186"/>
    </row>
    <row r="47" spans="1:28">
      <c r="A47" s="186"/>
      <c r="B47" s="186"/>
      <c r="C47" s="186"/>
      <c r="D47" s="186"/>
      <c r="E47" s="186"/>
      <c r="F47" s="186"/>
      <c r="G47" s="186"/>
      <c r="H47" s="186"/>
      <c r="I47" s="186"/>
      <c r="J47" s="186"/>
      <c r="K47" s="186"/>
      <c r="L47" s="186"/>
      <c r="M47" s="186"/>
      <c r="N47" s="186"/>
      <c r="O47" s="186"/>
      <c r="P47" s="186"/>
      <c r="Q47" s="186"/>
      <c r="R47" s="186"/>
      <c r="S47" s="186"/>
      <c r="T47" s="186"/>
      <c r="U47" s="186"/>
      <c r="V47" s="186"/>
      <c r="W47" s="186"/>
      <c r="X47" s="186"/>
      <c r="Y47" s="186"/>
      <c r="Z47" s="186"/>
      <c r="AA47" s="186"/>
      <c r="AB47" s="186"/>
    </row>
    <row r="48" spans="1:28">
      <c r="A48" s="186"/>
      <c r="B48" s="186"/>
      <c r="C48" s="186"/>
      <c r="D48" s="186"/>
      <c r="E48" s="186"/>
      <c r="F48" s="186"/>
      <c r="G48" s="186"/>
      <c r="H48" s="186"/>
      <c r="I48" s="186"/>
      <c r="J48" s="186"/>
      <c r="K48" s="186"/>
      <c r="L48" s="186"/>
      <c r="M48" s="186"/>
      <c r="N48" s="186"/>
      <c r="O48" s="186"/>
      <c r="P48" s="186"/>
      <c r="Q48" s="186"/>
      <c r="R48" s="186"/>
      <c r="S48" s="186"/>
      <c r="T48" s="186"/>
      <c r="U48" s="186"/>
      <c r="V48" s="186"/>
      <c r="W48" s="186"/>
      <c r="X48" s="186"/>
      <c r="Y48" s="186"/>
      <c r="Z48" s="186"/>
      <c r="AA48" s="186"/>
      <c r="AB48" s="186"/>
    </row>
    <row r="49" spans="1:28">
      <c r="A49" s="186"/>
      <c r="B49" s="186"/>
      <c r="C49" s="186"/>
      <c r="D49" s="186"/>
      <c r="E49" s="186"/>
      <c r="F49" s="186"/>
      <c r="G49" s="186"/>
      <c r="H49" s="186"/>
      <c r="I49" s="186"/>
      <c r="J49" s="186"/>
      <c r="K49" s="186"/>
      <c r="L49" s="186"/>
      <c r="M49" s="186"/>
      <c r="N49" s="186"/>
      <c r="O49" s="186"/>
      <c r="P49" s="186"/>
      <c r="Q49" s="186"/>
      <c r="R49" s="186"/>
      <c r="S49" s="186"/>
      <c r="T49" s="186"/>
      <c r="U49" s="186"/>
      <c r="V49" s="186"/>
      <c r="W49" s="186"/>
      <c r="X49" s="186"/>
      <c r="Y49" s="186"/>
      <c r="Z49" s="186"/>
      <c r="AA49" s="186"/>
      <c r="AB49" s="186"/>
    </row>
    <row r="50" spans="1:28">
      <c r="A50" s="186"/>
      <c r="B50" s="186"/>
      <c r="C50" s="186"/>
      <c r="D50" s="186"/>
      <c r="E50" s="186"/>
      <c r="F50" s="186"/>
      <c r="G50" s="186"/>
      <c r="H50" s="186"/>
      <c r="I50" s="186"/>
      <c r="J50" s="186"/>
      <c r="K50" s="186"/>
      <c r="L50" s="186"/>
      <c r="M50" s="186"/>
      <c r="N50" s="186"/>
      <c r="O50" s="186"/>
      <c r="P50" s="186"/>
      <c r="Q50" s="186"/>
      <c r="R50" s="186"/>
      <c r="S50" s="186"/>
      <c r="T50" s="186"/>
      <c r="U50" s="186"/>
      <c r="V50" s="186"/>
      <c r="W50" s="186"/>
      <c r="X50" s="186"/>
      <c r="Y50" s="186"/>
      <c r="Z50" s="186"/>
      <c r="AA50" s="186"/>
      <c r="AB50" s="186"/>
    </row>
    <row r="51" spans="1:28">
      <c r="A51" s="186"/>
      <c r="B51" s="186"/>
      <c r="C51" s="186"/>
      <c r="D51" s="186"/>
      <c r="E51" s="186"/>
      <c r="F51" s="186"/>
      <c r="G51" s="186"/>
      <c r="H51" s="186"/>
      <c r="I51" s="186"/>
      <c r="J51" s="186"/>
      <c r="K51" s="186"/>
      <c r="L51" s="186"/>
      <c r="M51" s="186"/>
      <c r="N51" s="186"/>
      <c r="O51" s="186"/>
      <c r="P51" s="186"/>
      <c r="Q51" s="186"/>
      <c r="R51" s="186"/>
      <c r="S51" s="186"/>
      <c r="T51" s="186"/>
      <c r="U51" s="186"/>
      <c r="V51" s="186"/>
      <c r="W51" s="186"/>
      <c r="X51" s="186"/>
      <c r="Y51" s="186"/>
      <c r="Z51" s="186"/>
      <c r="AA51" s="186"/>
      <c r="AB51" s="186"/>
    </row>
    <row r="52" spans="1:28">
      <c r="A52" s="186"/>
      <c r="B52" s="186"/>
      <c r="C52" s="186"/>
      <c r="D52" s="186"/>
      <c r="E52" s="186"/>
      <c r="F52" s="186"/>
      <c r="G52" s="186"/>
      <c r="H52" s="186"/>
      <c r="I52" s="186"/>
      <c r="J52" s="186"/>
      <c r="K52" s="186"/>
      <c r="L52" s="186"/>
      <c r="M52" s="186"/>
      <c r="N52" s="186"/>
      <c r="O52" s="186"/>
      <c r="P52" s="186"/>
      <c r="Q52" s="186"/>
      <c r="R52" s="186"/>
      <c r="S52" s="186"/>
      <c r="T52" s="186"/>
      <c r="U52" s="186"/>
      <c r="V52" s="186"/>
      <c r="W52" s="186"/>
      <c r="X52" s="186"/>
      <c r="Y52" s="186"/>
      <c r="Z52" s="186"/>
      <c r="AA52" s="186"/>
      <c r="AB52" s="186"/>
    </row>
    <row r="53" spans="1:28">
      <c r="A53" s="186"/>
      <c r="B53" s="186"/>
      <c r="C53" s="186"/>
      <c r="D53" s="186"/>
      <c r="E53" s="186"/>
      <c r="F53" s="186"/>
      <c r="G53" s="186"/>
      <c r="H53" s="186"/>
      <c r="I53" s="186"/>
      <c r="J53" s="186"/>
      <c r="K53" s="186"/>
      <c r="L53" s="186"/>
      <c r="M53" s="186"/>
      <c r="N53" s="186"/>
      <c r="O53" s="186"/>
      <c r="P53" s="186"/>
      <c r="Q53" s="186"/>
      <c r="R53" s="186"/>
      <c r="S53" s="186"/>
      <c r="T53" s="186"/>
      <c r="U53" s="186"/>
      <c r="V53" s="186"/>
      <c r="W53" s="186"/>
      <c r="X53" s="186"/>
      <c r="Y53" s="186"/>
      <c r="Z53" s="186"/>
      <c r="AA53" s="186"/>
      <c r="AB53" s="186"/>
    </row>
    <row r="54" spans="1:28">
      <c r="A54" s="186"/>
      <c r="B54" s="186"/>
      <c r="C54" s="186"/>
      <c r="D54" s="186"/>
      <c r="E54" s="186"/>
      <c r="F54" s="186"/>
      <c r="G54" s="186"/>
      <c r="H54" s="186"/>
      <c r="I54" s="186"/>
      <c r="J54" s="186"/>
      <c r="K54" s="186"/>
      <c r="L54" s="186"/>
      <c r="M54" s="186"/>
      <c r="N54" s="186"/>
      <c r="O54" s="186"/>
      <c r="P54" s="186"/>
      <c r="Q54" s="186"/>
      <c r="R54" s="186"/>
      <c r="S54" s="186"/>
      <c r="T54" s="186"/>
      <c r="U54" s="186"/>
      <c r="V54" s="186"/>
      <c r="W54" s="186"/>
      <c r="X54" s="186"/>
      <c r="Y54" s="186"/>
      <c r="Z54" s="186"/>
      <c r="AA54" s="186"/>
      <c r="AB54" s="186"/>
    </row>
    <row r="55" spans="1:28">
      <c r="A55" s="186"/>
      <c r="B55" s="186"/>
      <c r="C55" s="186"/>
      <c r="D55" s="186"/>
      <c r="E55" s="186"/>
      <c r="F55" s="186"/>
      <c r="G55" s="186"/>
      <c r="H55" s="186"/>
      <c r="I55" s="186"/>
      <c r="J55" s="186"/>
      <c r="K55" s="186"/>
      <c r="L55" s="186"/>
      <c r="M55" s="186"/>
      <c r="N55" s="186"/>
      <c r="O55" s="186"/>
      <c r="P55" s="186"/>
      <c r="Q55" s="186"/>
      <c r="R55" s="186"/>
      <c r="S55" s="186"/>
      <c r="T55" s="186"/>
      <c r="U55" s="186"/>
      <c r="V55" s="186"/>
      <c r="W55" s="186"/>
      <c r="X55" s="186"/>
      <c r="Y55" s="186"/>
      <c r="Z55" s="186"/>
      <c r="AA55" s="186"/>
      <c r="AB55" s="186"/>
    </row>
    <row r="56" spans="1:28">
      <c r="A56" s="186"/>
      <c r="B56" s="186"/>
      <c r="C56" s="186"/>
      <c r="D56" s="186"/>
      <c r="E56" s="186"/>
      <c r="F56" s="186"/>
      <c r="G56" s="186"/>
      <c r="H56" s="186"/>
      <c r="I56" s="186"/>
      <c r="J56" s="186"/>
      <c r="K56" s="186"/>
      <c r="L56" s="186"/>
      <c r="M56" s="186"/>
      <c r="N56" s="186"/>
      <c r="O56" s="186"/>
      <c r="P56" s="186"/>
      <c r="Q56" s="186"/>
      <c r="R56" s="186"/>
      <c r="S56" s="186"/>
      <c r="T56" s="186"/>
      <c r="U56" s="186"/>
      <c r="V56" s="186"/>
      <c r="W56" s="186"/>
      <c r="X56" s="186"/>
      <c r="Y56" s="186"/>
      <c r="Z56" s="186"/>
      <c r="AA56" s="186"/>
      <c r="AB56" s="186"/>
    </row>
    <row r="57" spans="1:28">
      <c r="A57" s="186"/>
      <c r="B57" s="186"/>
      <c r="C57" s="186"/>
      <c r="D57" s="186"/>
      <c r="E57" s="186"/>
      <c r="F57" s="186"/>
      <c r="G57" s="186"/>
      <c r="H57" s="186"/>
      <c r="I57" s="186"/>
      <c r="J57" s="186"/>
      <c r="K57" s="186"/>
      <c r="L57" s="186"/>
      <c r="M57" s="186"/>
      <c r="N57" s="186"/>
      <c r="O57" s="186"/>
      <c r="P57" s="186"/>
      <c r="Q57" s="186"/>
      <c r="R57" s="186"/>
      <c r="S57" s="186"/>
      <c r="T57" s="186"/>
      <c r="U57" s="186"/>
      <c r="V57" s="186"/>
      <c r="W57" s="186"/>
      <c r="X57" s="186"/>
      <c r="Y57" s="186"/>
      <c r="Z57" s="186"/>
      <c r="AA57" s="186"/>
      <c r="AB57" s="186"/>
    </row>
    <row r="58" spans="1:28">
      <c r="A58" s="186"/>
      <c r="B58" s="186"/>
      <c r="C58" s="186"/>
      <c r="D58" s="186"/>
      <c r="E58" s="186"/>
      <c r="F58" s="186"/>
      <c r="G58" s="186"/>
      <c r="H58" s="186"/>
      <c r="I58" s="186"/>
      <c r="J58" s="186"/>
      <c r="K58" s="186"/>
      <c r="L58" s="186"/>
      <c r="M58" s="186"/>
      <c r="N58" s="186"/>
      <c r="O58" s="186"/>
      <c r="P58" s="186"/>
      <c r="Q58" s="186"/>
      <c r="R58" s="186"/>
      <c r="S58" s="186"/>
      <c r="T58" s="186"/>
      <c r="U58" s="186"/>
      <c r="V58" s="186"/>
      <c r="W58" s="186"/>
      <c r="X58" s="186"/>
      <c r="Y58" s="186"/>
      <c r="Z58" s="186"/>
      <c r="AA58" s="186"/>
      <c r="AB58" s="186"/>
    </row>
    <row r="59" spans="1:28">
      <c r="A59" s="186"/>
      <c r="B59" s="186"/>
      <c r="C59" s="186"/>
      <c r="D59" s="186"/>
      <c r="E59" s="186"/>
      <c r="F59" s="186"/>
      <c r="G59" s="186"/>
      <c r="H59" s="186"/>
      <c r="I59" s="186"/>
      <c r="J59" s="186"/>
      <c r="K59" s="186"/>
      <c r="L59" s="186"/>
      <c r="M59" s="186"/>
      <c r="N59" s="186"/>
      <c r="O59" s="186"/>
      <c r="P59" s="186"/>
      <c r="Q59" s="186"/>
      <c r="R59" s="186"/>
      <c r="S59" s="186"/>
      <c r="T59" s="186"/>
      <c r="U59" s="186"/>
      <c r="V59" s="186"/>
      <c r="W59" s="186"/>
      <c r="X59" s="186"/>
      <c r="Y59" s="186"/>
      <c r="Z59" s="186"/>
      <c r="AA59" s="186"/>
      <c r="AB59" s="186"/>
    </row>
    <row r="60" spans="1:28">
      <c r="A60" s="186"/>
      <c r="B60" s="186"/>
      <c r="C60" s="186"/>
      <c r="D60" s="186"/>
      <c r="E60" s="186"/>
      <c r="F60" s="186"/>
      <c r="G60" s="186"/>
      <c r="H60" s="186"/>
      <c r="I60" s="186"/>
      <c r="J60" s="186"/>
      <c r="K60" s="186"/>
      <c r="L60" s="186"/>
      <c r="M60" s="186"/>
      <c r="N60" s="186"/>
      <c r="O60" s="186"/>
      <c r="P60" s="186"/>
      <c r="Q60" s="186"/>
      <c r="R60" s="186"/>
      <c r="S60" s="186"/>
      <c r="T60" s="186"/>
      <c r="U60" s="186"/>
      <c r="V60" s="186"/>
      <c r="W60" s="186"/>
      <c r="X60" s="186"/>
      <c r="Y60" s="186"/>
      <c r="Z60" s="186"/>
      <c r="AA60" s="186"/>
      <c r="AB60" s="186"/>
    </row>
    <row r="61" spans="1:28">
      <c r="A61" s="186"/>
      <c r="B61" s="186"/>
      <c r="C61" s="186"/>
      <c r="D61" s="186"/>
      <c r="E61" s="186"/>
      <c r="F61" s="186"/>
      <c r="G61" s="186"/>
      <c r="H61" s="186"/>
      <c r="I61" s="186"/>
      <c r="J61" s="186"/>
      <c r="K61" s="186"/>
      <c r="L61" s="186"/>
      <c r="M61" s="186"/>
      <c r="N61" s="186"/>
      <c r="O61" s="186"/>
      <c r="P61" s="186"/>
      <c r="Q61" s="186"/>
      <c r="R61" s="186"/>
      <c r="S61" s="186"/>
      <c r="T61" s="186"/>
      <c r="U61" s="186"/>
      <c r="V61" s="186"/>
      <c r="W61" s="186"/>
      <c r="X61" s="186"/>
      <c r="Y61" s="186"/>
      <c r="Z61" s="186"/>
      <c r="AA61" s="186"/>
      <c r="AB61" s="186"/>
    </row>
    <row r="62" spans="1:28">
      <c r="A62" s="186"/>
      <c r="B62" s="186"/>
      <c r="C62" s="186"/>
      <c r="D62" s="186"/>
      <c r="E62" s="186"/>
      <c r="F62" s="186"/>
      <c r="G62" s="186"/>
      <c r="H62" s="186"/>
      <c r="I62" s="186"/>
      <c r="J62" s="186"/>
      <c r="K62" s="186"/>
      <c r="L62" s="186"/>
      <c r="M62" s="186"/>
      <c r="N62" s="186"/>
      <c r="O62" s="186"/>
      <c r="P62" s="186"/>
      <c r="Q62" s="186"/>
      <c r="R62" s="186"/>
      <c r="S62" s="186"/>
      <c r="T62" s="186"/>
      <c r="U62" s="186"/>
      <c r="V62" s="186"/>
      <c r="W62" s="186"/>
      <c r="X62" s="186"/>
      <c r="Y62" s="186"/>
      <c r="Z62" s="186"/>
      <c r="AA62" s="186"/>
      <c r="AB62" s="186"/>
    </row>
    <row r="63" spans="1:28">
      <c r="A63" s="186"/>
      <c r="B63" s="186"/>
      <c r="C63" s="186"/>
      <c r="D63" s="186"/>
      <c r="E63" s="186"/>
      <c r="F63" s="186"/>
      <c r="G63" s="186"/>
      <c r="H63" s="186"/>
      <c r="I63" s="186"/>
      <c r="J63" s="186"/>
      <c r="K63" s="186"/>
      <c r="L63" s="186"/>
      <c r="M63" s="186"/>
      <c r="N63" s="186"/>
      <c r="O63" s="186"/>
      <c r="P63" s="186"/>
      <c r="Q63" s="186"/>
      <c r="R63" s="186"/>
      <c r="S63" s="186"/>
      <c r="T63" s="186"/>
      <c r="U63" s="186"/>
      <c r="V63" s="186"/>
      <c r="W63" s="186"/>
      <c r="X63" s="186"/>
      <c r="Y63" s="186"/>
      <c r="Z63" s="186"/>
      <c r="AA63" s="186"/>
      <c r="AB63" s="186"/>
    </row>
    <row r="64" spans="1:28">
      <c r="A64" s="186"/>
      <c r="B64" s="186"/>
      <c r="C64" s="186"/>
      <c r="D64" s="186"/>
      <c r="E64" s="186"/>
      <c r="F64" s="186"/>
      <c r="G64" s="186"/>
      <c r="H64" s="186"/>
      <c r="I64" s="186"/>
      <c r="J64" s="186"/>
      <c r="K64" s="186"/>
      <c r="L64" s="186"/>
      <c r="M64" s="186"/>
      <c r="N64" s="186"/>
      <c r="O64" s="186"/>
      <c r="P64" s="186"/>
      <c r="Q64" s="186"/>
      <c r="R64" s="186"/>
      <c r="S64" s="186"/>
      <c r="T64" s="186"/>
      <c r="U64" s="186"/>
      <c r="V64" s="186"/>
      <c r="W64" s="186"/>
      <c r="X64" s="186"/>
      <c r="Y64" s="186"/>
      <c r="Z64" s="186"/>
      <c r="AA64" s="186"/>
      <c r="AB64" s="186"/>
    </row>
    <row r="65" spans="1:28">
      <c r="A65" s="186"/>
      <c r="B65" s="186"/>
      <c r="C65" s="186"/>
      <c r="D65" s="186"/>
      <c r="E65" s="186"/>
      <c r="F65" s="186"/>
      <c r="G65" s="186"/>
      <c r="H65" s="186"/>
      <c r="I65" s="186"/>
      <c r="J65" s="186"/>
      <c r="K65" s="186"/>
      <c r="L65" s="186"/>
      <c r="M65" s="186"/>
      <c r="N65" s="186"/>
      <c r="O65" s="186"/>
      <c r="P65" s="186"/>
      <c r="Q65" s="186"/>
      <c r="R65" s="186"/>
      <c r="S65" s="186"/>
      <c r="T65" s="186"/>
      <c r="U65" s="186"/>
      <c r="V65" s="186"/>
      <c r="W65" s="186"/>
      <c r="X65" s="186"/>
      <c r="Y65" s="186"/>
      <c r="Z65" s="186"/>
      <c r="AA65" s="186"/>
      <c r="AB65" s="186"/>
    </row>
    <row r="66" spans="1:28">
      <c r="A66" s="186"/>
      <c r="B66" s="186"/>
      <c r="C66" s="186"/>
      <c r="D66" s="186"/>
      <c r="E66" s="186"/>
      <c r="F66" s="186"/>
      <c r="G66" s="186"/>
      <c r="H66" s="186"/>
      <c r="I66" s="186"/>
      <c r="J66" s="186"/>
      <c r="K66" s="186"/>
      <c r="L66" s="186"/>
      <c r="M66" s="186"/>
      <c r="N66" s="186"/>
      <c r="O66" s="186"/>
      <c r="P66" s="186"/>
      <c r="Q66" s="186"/>
      <c r="R66" s="186"/>
      <c r="S66" s="186"/>
      <c r="T66" s="186"/>
      <c r="U66" s="186"/>
      <c r="V66" s="186"/>
      <c r="W66" s="186"/>
      <c r="X66" s="186"/>
      <c r="Y66" s="186"/>
      <c r="Z66" s="186"/>
      <c r="AA66" s="186"/>
      <c r="AB66" s="186"/>
    </row>
    <row r="67" spans="1:28">
      <c r="A67" s="186"/>
      <c r="B67" s="186"/>
      <c r="C67" s="186"/>
      <c r="D67" s="186"/>
      <c r="E67" s="186"/>
      <c r="F67" s="186"/>
      <c r="G67" s="186"/>
      <c r="H67" s="186"/>
      <c r="I67" s="186"/>
      <c r="J67" s="186"/>
      <c r="K67" s="186"/>
      <c r="L67" s="186"/>
      <c r="M67" s="186"/>
      <c r="N67" s="186"/>
      <c r="O67" s="186"/>
      <c r="P67" s="186"/>
      <c r="Q67" s="186"/>
      <c r="R67" s="186"/>
      <c r="S67" s="186"/>
      <c r="T67" s="186"/>
      <c r="U67" s="186"/>
      <c r="V67" s="186"/>
      <c r="W67" s="186"/>
      <c r="X67" s="186"/>
      <c r="Y67" s="186"/>
      <c r="Z67" s="186"/>
      <c r="AA67" s="186"/>
      <c r="AB67" s="186"/>
    </row>
    <row r="68" spans="1:28">
      <c r="A68" s="186"/>
      <c r="B68" s="186"/>
      <c r="C68" s="186"/>
      <c r="D68" s="186"/>
      <c r="E68" s="186"/>
      <c r="F68" s="186"/>
      <c r="G68" s="186"/>
      <c r="H68" s="186"/>
      <c r="I68" s="186"/>
      <c r="J68" s="186"/>
      <c r="K68" s="186"/>
      <c r="L68" s="186"/>
      <c r="M68" s="186"/>
      <c r="N68" s="186"/>
      <c r="O68" s="186"/>
      <c r="P68" s="186"/>
      <c r="Q68" s="186"/>
      <c r="R68" s="186"/>
      <c r="S68" s="186"/>
      <c r="T68" s="186"/>
      <c r="U68" s="186"/>
      <c r="V68" s="186"/>
      <c r="W68" s="186"/>
      <c r="X68" s="186"/>
      <c r="Y68" s="186"/>
      <c r="Z68" s="186"/>
      <c r="AA68" s="186"/>
      <c r="AB68" s="186"/>
    </row>
    <row r="69" spans="1:28">
      <c r="A69" s="186"/>
      <c r="B69" s="186"/>
      <c r="C69" s="186"/>
      <c r="D69" s="186"/>
      <c r="E69" s="186"/>
      <c r="F69" s="186"/>
      <c r="G69" s="186"/>
      <c r="H69" s="186"/>
      <c r="I69" s="186"/>
      <c r="J69" s="186"/>
      <c r="K69" s="186"/>
      <c r="L69" s="186"/>
      <c r="M69" s="186"/>
      <c r="N69" s="186"/>
      <c r="O69" s="186"/>
      <c r="P69" s="186"/>
      <c r="Q69" s="186"/>
      <c r="R69" s="186"/>
      <c r="S69" s="186"/>
      <c r="T69" s="186"/>
      <c r="U69" s="186"/>
      <c r="V69" s="186"/>
      <c r="W69" s="186"/>
      <c r="X69" s="186"/>
      <c r="Y69" s="186"/>
      <c r="Z69" s="186"/>
      <c r="AA69" s="186"/>
      <c r="AB69" s="186"/>
    </row>
    <row r="70" spans="1:28">
      <c r="A70" s="186"/>
      <c r="B70" s="186"/>
      <c r="C70" s="186"/>
      <c r="D70" s="186"/>
      <c r="E70" s="186"/>
      <c r="F70" s="186"/>
      <c r="G70" s="186"/>
      <c r="H70" s="186"/>
      <c r="I70" s="186"/>
      <c r="J70" s="186"/>
      <c r="K70" s="186"/>
      <c r="L70" s="186"/>
      <c r="M70" s="186"/>
      <c r="N70" s="186"/>
      <c r="O70" s="186"/>
      <c r="P70" s="186"/>
      <c r="Q70" s="186"/>
      <c r="R70" s="186"/>
      <c r="S70" s="186"/>
      <c r="T70" s="186"/>
      <c r="U70" s="186"/>
      <c r="V70" s="186"/>
      <c r="W70" s="186"/>
      <c r="X70" s="186"/>
      <c r="Y70" s="186"/>
      <c r="Z70" s="186"/>
      <c r="AA70" s="186"/>
      <c r="AB70" s="186"/>
    </row>
    <row r="71" spans="1:28">
      <c r="A71" s="186"/>
      <c r="B71" s="186"/>
      <c r="C71" s="186"/>
      <c r="D71" s="186"/>
      <c r="E71" s="186"/>
      <c r="F71" s="186"/>
      <c r="G71" s="186"/>
      <c r="H71" s="186"/>
      <c r="I71" s="186"/>
      <c r="J71" s="186"/>
      <c r="K71" s="186"/>
      <c r="L71" s="186"/>
      <c r="M71" s="186"/>
      <c r="N71" s="186"/>
      <c r="O71" s="186"/>
      <c r="P71" s="186"/>
      <c r="Q71" s="186"/>
      <c r="R71" s="186"/>
      <c r="S71" s="186"/>
      <c r="T71" s="186"/>
      <c r="U71" s="186"/>
      <c r="V71" s="186"/>
      <c r="W71" s="186"/>
      <c r="X71" s="186"/>
      <c r="Y71" s="186"/>
      <c r="Z71" s="186"/>
      <c r="AA71" s="186"/>
      <c r="AB71" s="186"/>
    </row>
    <row r="72" spans="1:28">
      <c r="A72" s="186"/>
      <c r="B72" s="186"/>
      <c r="C72" s="186"/>
      <c r="D72" s="186"/>
      <c r="E72" s="186"/>
      <c r="F72" s="186"/>
      <c r="G72" s="186"/>
      <c r="H72" s="186"/>
      <c r="I72" s="186"/>
      <c r="J72" s="186"/>
      <c r="K72" s="186"/>
      <c r="L72" s="186"/>
      <c r="M72" s="186"/>
      <c r="N72" s="186"/>
      <c r="O72" s="186"/>
      <c r="P72" s="186"/>
      <c r="Q72" s="186"/>
      <c r="R72" s="186"/>
      <c r="S72" s="186"/>
      <c r="T72" s="186"/>
      <c r="U72" s="186"/>
      <c r="V72" s="186"/>
      <c r="W72" s="186"/>
      <c r="X72" s="186"/>
      <c r="Y72" s="186"/>
      <c r="Z72" s="186"/>
      <c r="AA72" s="186"/>
      <c r="AB72" s="186"/>
    </row>
    <row r="73" spans="1:28">
      <c r="A73" s="186"/>
      <c r="B73" s="186"/>
      <c r="C73" s="186"/>
      <c r="D73" s="186"/>
      <c r="E73" s="186"/>
      <c r="F73" s="186"/>
      <c r="G73" s="186"/>
      <c r="H73" s="186"/>
      <c r="I73" s="186"/>
      <c r="J73" s="186"/>
      <c r="K73" s="186"/>
      <c r="L73" s="186"/>
      <c r="M73" s="186"/>
      <c r="N73" s="186"/>
      <c r="O73" s="186"/>
      <c r="P73" s="186"/>
      <c r="Q73" s="186"/>
      <c r="R73" s="186"/>
      <c r="S73" s="186"/>
      <c r="T73" s="186"/>
      <c r="U73" s="186"/>
      <c r="V73" s="186"/>
      <c r="W73" s="186"/>
      <c r="X73" s="186"/>
      <c r="Y73" s="186"/>
      <c r="Z73" s="186"/>
      <c r="AA73" s="186"/>
      <c r="AB73" s="186"/>
    </row>
    <row r="74" spans="1:28">
      <c r="A74" s="186"/>
      <c r="B74" s="186"/>
      <c r="C74" s="186"/>
      <c r="D74" s="186"/>
      <c r="E74" s="186"/>
      <c r="F74" s="186"/>
      <c r="G74" s="186"/>
      <c r="H74" s="186"/>
      <c r="I74" s="186"/>
      <c r="J74" s="186"/>
      <c r="K74" s="186"/>
      <c r="L74" s="186"/>
      <c r="M74" s="186"/>
      <c r="N74" s="186"/>
      <c r="O74" s="186"/>
      <c r="P74" s="186"/>
      <c r="Q74" s="186"/>
      <c r="R74" s="186"/>
      <c r="S74" s="186"/>
      <c r="T74" s="186"/>
      <c r="U74" s="186"/>
      <c r="V74" s="186"/>
      <c r="W74" s="186"/>
      <c r="X74" s="186"/>
      <c r="Y74" s="186"/>
      <c r="Z74" s="186"/>
      <c r="AA74" s="186"/>
      <c r="AB74" s="186"/>
    </row>
    <row r="75" spans="1:28">
      <c r="A75" s="186"/>
      <c r="B75" s="186"/>
      <c r="C75" s="186"/>
      <c r="D75" s="186"/>
      <c r="E75" s="186"/>
      <c r="F75" s="186"/>
      <c r="G75" s="186"/>
      <c r="H75" s="186"/>
      <c r="I75" s="186"/>
      <c r="J75" s="186"/>
      <c r="K75" s="186"/>
      <c r="L75" s="186"/>
      <c r="M75" s="186"/>
      <c r="N75" s="186"/>
      <c r="O75" s="186"/>
      <c r="P75" s="186"/>
      <c r="Q75" s="186"/>
      <c r="R75" s="186"/>
      <c r="S75" s="186"/>
      <c r="T75" s="186"/>
      <c r="U75" s="186"/>
      <c r="V75" s="186"/>
      <c r="W75" s="186"/>
      <c r="X75" s="186"/>
      <c r="Y75" s="186"/>
      <c r="Z75" s="186"/>
      <c r="AA75" s="186"/>
      <c r="AB75" s="186"/>
    </row>
    <row r="76" spans="1:28">
      <c r="A76" s="186"/>
      <c r="B76" s="186"/>
      <c r="C76" s="186"/>
      <c r="D76" s="186"/>
      <c r="E76" s="186"/>
      <c r="F76" s="186"/>
      <c r="G76" s="186"/>
      <c r="H76" s="186"/>
      <c r="I76" s="186"/>
      <c r="J76" s="186"/>
      <c r="K76" s="186"/>
      <c r="L76" s="186"/>
      <c r="M76" s="186"/>
      <c r="N76" s="186"/>
      <c r="O76" s="186"/>
      <c r="P76" s="186"/>
      <c r="Q76" s="186"/>
      <c r="R76" s="186"/>
      <c r="S76" s="186"/>
      <c r="T76" s="186"/>
      <c r="U76" s="186"/>
      <c r="V76" s="186"/>
      <c r="W76" s="186"/>
      <c r="X76" s="186"/>
      <c r="Y76" s="186"/>
      <c r="Z76" s="186"/>
      <c r="AA76" s="186"/>
      <c r="AB76" s="186"/>
    </row>
    <row r="77" spans="1:28">
      <c r="A77" s="186"/>
      <c r="B77" s="186"/>
      <c r="C77" s="186"/>
      <c r="D77" s="186"/>
      <c r="E77" s="186"/>
      <c r="F77" s="186"/>
      <c r="G77" s="186"/>
      <c r="H77" s="186"/>
      <c r="I77" s="186"/>
      <c r="J77" s="186"/>
      <c r="K77" s="186"/>
      <c r="L77" s="186"/>
      <c r="M77" s="186"/>
      <c r="N77" s="186"/>
      <c r="O77" s="186"/>
      <c r="P77" s="186"/>
      <c r="Q77" s="186"/>
      <c r="R77" s="186"/>
      <c r="S77" s="186"/>
      <c r="T77" s="186"/>
      <c r="U77" s="186"/>
      <c r="V77" s="186"/>
      <c r="W77" s="186"/>
      <c r="X77" s="186"/>
      <c r="Y77" s="186"/>
      <c r="Z77" s="186"/>
      <c r="AA77" s="186"/>
      <c r="AB77" s="186"/>
    </row>
    <row r="78" spans="1:28">
      <c r="A78" s="186"/>
      <c r="B78" s="186"/>
      <c r="C78" s="186"/>
      <c r="D78" s="186"/>
      <c r="E78" s="186"/>
      <c r="F78" s="186"/>
      <c r="G78" s="186"/>
      <c r="H78" s="186"/>
      <c r="I78" s="186"/>
      <c r="J78" s="186"/>
      <c r="K78" s="186"/>
      <c r="L78" s="186"/>
      <c r="M78" s="186"/>
      <c r="N78" s="186"/>
      <c r="O78" s="186"/>
      <c r="P78" s="186"/>
      <c r="Q78" s="186"/>
      <c r="R78" s="186"/>
      <c r="S78" s="186"/>
      <c r="T78" s="186"/>
      <c r="U78" s="186"/>
      <c r="V78" s="186"/>
      <c r="W78" s="186"/>
      <c r="X78" s="186"/>
      <c r="Y78" s="186"/>
      <c r="Z78" s="186"/>
      <c r="AA78" s="186"/>
      <c r="AB78" s="186"/>
    </row>
    <row r="79" spans="1:28">
      <c r="A79" s="186"/>
      <c r="B79" s="186"/>
      <c r="C79" s="186"/>
      <c r="D79" s="186"/>
      <c r="E79" s="186"/>
      <c r="F79" s="186"/>
      <c r="G79" s="186"/>
      <c r="H79" s="186"/>
      <c r="I79" s="186"/>
      <c r="J79" s="186"/>
      <c r="K79" s="186"/>
      <c r="L79" s="186"/>
      <c r="M79" s="186"/>
      <c r="N79" s="186"/>
      <c r="O79" s="186"/>
      <c r="P79" s="186"/>
      <c r="Q79" s="186"/>
      <c r="R79" s="186"/>
      <c r="S79" s="186"/>
      <c r="T79" s="186"/>
      <c r="U79" s="186"/>
      <c r="V79" s="186"/>
      <c r="W79" s="186"/>
      <c r="X79" s="186"/>
      <c r="Y79" s="186"/>
      <c r="Z79" s="186"/>
      <c r="AA79" s="186"/>
      <c r="AB79" s="186"/>
    </row>
    <row r="80" spans="1:28">
      <c r="A80" s="186"/>
      <c r="B80" s="186"/>
      <c r="C80" s="186"/>
      <c r="D80" s="186"/>
      <c r="E80" s="186"/>
      <c r="F80" s="186"/>
      <c r="G80" s="186"/>
      <c r="H80" s="186"/>
      <c r="I80" s="186"/>
      <c r="J80" s="186"/>
      <c r="K80" s="186"/>
      <c r="L80" s="186"/>
      <c r="M80" s="186"/>
      <c r="N80" s="186"/>
      <c r="O80" s="186"/>
      <c r="P80" s="186"/>
      <c r="Q80" s="186"/>
      <c r="R80" s="186"/>
      <c r="S80" s="186"/>
      <c r="T80" s="186"/>
      <c r="U80" s="186"/>
      <c r="V80" s="186"/>
      <c r="W80" s="186"/>
      <c r="X80" s="186"/>
      <c r="Y80" s="186"/>
      <c r="Z80" s="186"/>
      <c r="AA80" s="186"/>
      <c r="AB80" s="186"/>
    </row>
    <row r="81" spans="1:28">
      <c r="A81" s="186"/>
      <c r="B81" s="186"/>
      <c r="C81" s="186"/>
      <c r="D81" s="186"/>
      <c r="E81" s="186"/>
      <c r="F81" s="186"/>
      <c r="G81" s="186"/>
      <c r="H81" s="186"/>
      <c r="I81" s="186"/>
      <c r="J81" s="186"/>
      <c r="K81" s="186"/>
      <c r="L81" s="186"/>
      <c r="M81" s="186"/>
      <c r="N81" s="186"/>
      <c r="O81" s="186"/>
      <c r="P81" s="186"/>
      <c r="Q81" s="186"/>
      <c r="R81" s="186"/>
      <c r="S81" s="186"/>
      <c r="T81" s="186"/>
      <c r="U81" s="186"/>
      <c r="V81" s="186"/>
      <c r="W81" s="186"/>
      <c r="X81" s="186"/>
      <c r="Y81" s="186"/>
      <c r="Z81" s="186"/>
      <c r="AA81" s="186"/>
      <c r="AB81" s="186"/>
    </row>
    <row r="82" spans="1:28">
      <c r="A82" s="186"/>
      <c r="B82" s="186"/>
      <c r="C82" s="186"/>
      <c r="D82" s="186"/>
      <c r="E82" s="186"/>
      <c r="F82" s="186"/>
      <c r="G82" s="186"/>
      <c r="H82" s="186"/>
      <c r="I82" s="186"/>
      <c r="J82" s="186"/>
      <c r="K82" s="186"/>
      <c r="L82" s="186"/>
      <c r="M82" s="186"/>
      <c r="N82" s="186"/>
      <c r="O82" s="186"/>
      <c r="P82" s="186"/>
      <c r="Q82" s="186"/>
      <c r="R82" s="186"/>
      <c r="S82" s="186"/>
      <c r="T82" s="186"/>
      <c r="U82" s="186"/>
      <c r="V82" s="186"/>
      <c r="W82" s="186"/>
      <c r="X82" s="186"/>
      <c r="Y82" s="186"/>
      <c r="Z82" s="186"/>
      <c r="AA82" s="186"/>
      <c r="AB82" s="186"/>
    </row>
    <row r="83" spans="1:28">
      <c r="A83" s="186"/>
      <c r="B83" s="186"/>
      <c r="C83" s="186"/>
      <c r="D83" s="186"/>
      <c r="E83" s="186"/>
      <c r="F83" s="186"/>
      <c r="G83" s="186"/>
      <c r="H83" s="186"/>
      <c r="I83" s="186"/>
      <c r="J83" s="186"/>
      <c r="K83" s="186"/>
      <c r="L83" s="186"/>
      <c r="M83" s="186"/>
      <c r="N83" s="186"/>
      <c r="O83" s="186"/>
      <c r="P83" s="186"/>
      <c r="Q83" s="186"/>
      <c r="R83" s="186"/>
      <c r="S83" s="186"/>
      <c r="T83" s="186"/>
      <c r="U83" s="186"/>
      <c r="V83" s="186"/>
      <c r="W83" s="186"/>
      <c r="X83" s="186"/>
      <c r="Y83" s="186"/>
      <c r="Z83" s="186"/>
      <c r="AA83" s="186"/>
      <c r="AB83" s="186"/>
    </row>
    <row r="84" spans="1:28">
      <c r="A84" s="186"/>
      <c r="B84" s="186"/>
      <c r="C84" s="186"/>
      <c r="D84" s="186"/>
      <c r="E84" s="186"/>
      <c r="F84" s="186"/>
      <c r="G84" s="186"/>
      <c r="H84" s="186"/>
      <c r="I84" s="186"/>
      <c r="J84" s="186"/>
      <c r="K84" s="186"/>
      <c r="L84" s="186"/>
      <c r="M84" s="186"/>
      <c r="N84" s="186"/>
      <c r="O84" s="186"/>
      <c r="P84" s="186"/>
      <c r="Q84" s="186"/>
      <c r="R84" s="186"/>
      <c r="S84" s="186"/>
      <c r="T84" s="186"/>
      <c r="U84" s="186"/>
      <c r="V84" s="186"/>
      <c r="W84" s="186"/>
      <c r="X84" s="186"/>
      <c r="Y84" s="186"/>
      <c r="Z84" s="186"/>
      <c r="AA84" s="186"/>
      <c r="AB84" s="186"/>
    </row>
    <row r="85" spans="1:28">
      <c r="A85" s="186"/>
      <c r="B85" s="186"/>
      <c r="C85" s="186"/>
      <c r="D85" s="186"/>
      <c r="E85" s="186"/>
      <c r="F85" s="186"/>
      <c r="G85" s="186"/>
      <c r="H85" s="186"/>
      <c r="I85" s="186"/>
      <c r="J85" s="186"/>
      <c r="K85" s="186"/>
      <c r="L85" s="186"/>
      <c r="M85" s="186"/>
      <c r="N85" s="186"/>
      <c r="O85" s="186"/>
      <c r="P85" s="186"/>
      <c r="Q85" s="186"/>
      <c r="R85" s="186"/>
      <c r="S85" s="186"/>
      <c r="T85" s="186"/>
      <c r="U85" s="186"/>
      <c r="V85" s="186"/>
      <c r="W85" s="186"/>
      <c r="X85" s="186"/>
      <c r="Y85" s="186"/>
      <c r="Z85" s="186"/>
      <c r="AA85" s="186"/>
      <c r="AB85" s="186"/>
    </row>
    <row r="86" spans="1:28">
      <c r="A86" s="186"/>
      <c r="B86" s="186"/>
      <c r="C86" s="186"/>
      <c r="D86" s="186"/>
      <c r="E86" s="186"/>
      <c r="F86" s="186"/>
      <c r="G86" s="186"/>
      <c r="H86" s="186"/>
      <c r="I86" s="186"/>
      <c r="J86" s="186"/>
      <c r="K86" s="186"/>
      <c r="L86" s="186"/>
      <c r="M86" s="186"/>
      <c r="N86" s="186"/>
      <c r="O86" s="186"/>
      <c r="P86" s="186"/>
      <c r="Q86" s="186"/>
      <c r="R86" s="186"/>
      <c r="S86" s="186"/>
      <c r="T86" s="186"/>
      <c r="U86" s="186"/>
      <c r="V86" s="186"/>
      <c r="W86" s="186"/>
      <c r="X86" s="186"/>
      <c r="Y86" s="186"/>
      <c r="Z86" s="186"/>
      <c r="AA86" s="186"/>
      <c r="AB86" s="186"/>
    </row>
    <row r="87" spans="1:28">
      <c r="A87" s="186"/>
      <c r="B87" s="186"/>
      <c r="C87" s="186"/>
      <c r="D87" s="186"/>
      <c r="E87" s="186"/>
      <c r="F87" s="186"/>
      <c r="G87" s="186"/>
      <c r="H87" s="186"/>
      <c r="I87" s="186"/>
      <c r="J87" s="186"/>
      <c r="K87" s="186"/>
      <c r="L87" s="186"/>
      <c r="M87" s="186"/>
      <c r="N87" s="186"/>
      <c r="O87" s="186"/>
      <c r="P87" s="186"/>
      <c r="Q87" s="186"/>
      <c r="R87" s="186"/>
      <c r="S87" s="186"/>
      <c r="T87" s="186"/>
      <c r="U87" s="186"/>
      <c r="V87" s="186"/>
      <c r="W87" s="186"/>
      <c r="X87" s="186"/>
      <c r="Y87" s="186"/>
      <c r="Z87" s="186"/>
      <c r="AA87" s="186"/>
      <c r="AB87" s="186"/>
    </row>
    <row r="88" spans="1:28">
      <c r="A88" s="186"/>
      <c r="B88" s="186"/>
      <c r="C88" s="186"/>
      <c r="D88" s="186"/>
      <c r="E88" s="186"/>
      <c r="F88" s="186"/>
      <c r="G88" s="186"/>
      <c r="H88" s="186"/>
      <c r="I88" s="186"/>
      <c r="J88" s="186"/>
      <c r="K88" s="186"/>
      <c r="L88" s="186"/>
      <c r="M88" s="186"/>
      <c r="N88" s="186"/>
      <c r="O88" s="186"/>
      <c r="P88" s="186"/>
      <c r="Q88" s="186"/>
      <c r="R88" s="186"/>
      <c r="S88" s="186"/>
      <c r="T88" s="186"/>
      <c r="U88" s="186"/>
      <c r="V88" s="186"/>
      <c r="W88" s="186"/>
      <c r="X88" s="186"/>
      <c r="Y88" s="186"/>
      <c r="Z88" s="186"/>
      <c r="AA88" s="186"/>
      <c r="AB88" s="186"/>
    </row>
    <row r="89" spans="1:28">
      <c r="A89" s="186"/>
      <c r="B89" s="186"/>
      <c r="C89" s="186"/>
      <c r="D89" s="186"/>
      <c r="E89" s="186"/>
      <c r="F89" s="186"/>
      <c r="G89" s="186"/>
      <c r="H89" s="186"/>
      <c r="I89" s="186"/>
      <c r="J89" s="186"/>
      <c r="K89" s="186"/>
      <c r="L89" s="186"/>
      <c r="M89" s="186"/>
      <c r="N89" s="186"/>
      <c r="O89" s="186"/>
      <c r="P89" s="186"/>
      <c r="Q89" s="186"/>
      <c r="R89" s="186"/>
      <c r="S89" s="186"/>
      <c r="T89" s="186"/>
      <c r="U89" s="186"/>
      <c r="V89" s="186"/>
      <c r="W89" s="186"/>
      <c r="X89" s="186"/>
      <c r="Y89" s="186"/>
      <c r="Z89" s="186"/>
      <c r="AA89" s="186"/>
      <c r="AB89" s="186"/>
    </row>
    <row r="90" spans="1:28">
      <c r="A90" s="186"/>
      <c r="B90" s="186"/>
      <c r="C90" s="186"/>
      <c r="D90" s="186"/>
      <c r="E90" s="186"/>
      <c r="F90" s="186"/>
      <c r="G90" s="186"/>
      <c r="H90" s="186"/>
      <c r="I90" s="186"/>
      <c r="J90" s="186"/>
      <c r="K90" s="186"/>
      <c r="L90" s="186"/>
      <c r="M90" s="186"/>
      <c r="N90" s="186"/>
      <c r="O90" s="186"/>
      <c r="P90" s="186"/>
      <c r="Q90" s="186"/>
      <c r="R90" s="186"/>
      <c r="S90" s="186"/>
      <c r="T90" s="186"/>
      <c r="U90" s="186"/>
      <c r="V90" s="186"/>
      <c r="W90" s="186"/>
      <c r="X90" s="186"/>
      <c r="Y90" s="186"/>
      <c r="Z90" s="186"/>
      <c r="AA90" s="186"/>
      <c r="AB90" s="186"/>
    </row>
    <row r="91" spans="1:28">
      <c r="A91" s="186"/>
      <c r="B91" s="186"/>
      <c r="C91" s="186"/>
      <c r="D91" s="186"/>
      <c r="E91" s="186"/>
      <c r="F91" s="186"/>
      <c r="G91" s="186"/>
      <c r="H91" s="186"/>
      <c r="I91" s="186"/>
      <c r="J91" s="186"/>
      <c r="K91" s="186"/>
      <c r="L91" s="186"/>
      <c r="M91" s="186"/>
      <c r="N91" s="186"/>
      <c r="O91" s="186"/>
      <c r="P91" s="186"/>
      <c r="Q91" s="186"/>
      <c r="R91" s="186"/>
      <c r="S91" s="186"/>
      <c r="T91" s="186"/>
      <c r="U91" s="186"/>
      <c r="V91" s="186"/>
      <c r="W91" s="186"/>
      <c r="X91" s="186"/>
      <c r="Y91" s="186"/>
      <c r="Z91" s="186"/>
      <c r="AA91" s="186"/>
      <c r="AB91" s="186"/>
    </row>
    <row r="92" spans="1:28">
      <c r="A92" s="186"/>
      <c r="B92" s="186"/>
      <c r="C92" s="186"/>
      <c r="D92" s="186"/>
      <c r="E92" s="186"/>
      <c r="F92" s="186"/>
      <c r="G92" s="186"/>
      <c r="H92" s="186"/>
      <c r="I92" s="186"/>
      <c r="J92" s="186"/>
      <c r="K92" s="186"/>
      <c r="L92" s="186"/>
      <c r="M92" s="186"/>
      <c r="N92" s="186"/>
      <c r="O92" s="186"/>
      <c r="P92" s="186"/>
      <c r="Q92" s="186"/>
      <c r="R92" s="186"/>
      <c r="S92" s="186"/>
      <c r="T92" s="186"/>
      <c r="U92" s="186"/>
      <c r="V92" s="186"/>
      <c r="W92" s="186"/>
      <c r="X92" s="186"/>
      <c r="Y92" s="186"/>
      <c r="Z92" s="186"/>
      <c r="AA92" s="186"/>
      <c r="AB92" s="186"/>
    </row>
    <row r="93" spans="1:28">
      <c r="A93" s="186"/>
      <c r="B93" s="186"/>
      <c r="C93" s="186"/>
      <c r="D93" s="186"/>
      <c r="E93" s="186"/>
      <c r="F93" s="186"/>
      <c r="G93" s="186"/>
      <c r="H93" s="186"/>
      <c r="I93" s="186"/>
      <c r="J93" s="186"/>
      <c r="K93" s="186"/>
      <c r="L93" s="186"/>
      <c r="M93" s="186"/>
      <c r="N93" s="186"/>
      <c r="O93" s="186"/>
      <c r="P93" s="186"/>
      <c r="Q93" s="186"/>
      <c r="R93" s="186"/>
      <c r="S93" s="186"/>
      <c r="T93" s="186"/>
      <c r="U93" s="186"/>
      <c r="V93" s="186"/>
      <c r="W93" s="186"/>
      <c r="X93" s="186"/>
      <c r="Y93" s="186"/>
      <c r="Z93" s="186"/>
      <c r="AA93" s="186"/>
      <c r="AB93" s="186"/>
    </row>
    <row r="94" spans="1:28">
      <c r="A94" s="186"/>
      <c r="B94" s="186"/>
      <c r="C94" s="186"/>
      <c r="D94" s="186"/>
      <c r="E94" s="186"/>
      <c r="F94" s="186"/>
      <c r="G94" s="186"/>
      <c r="H94" s="186"/>
      <c r="I94" s="186"/>
      <c r="J94" s="186"/>
      <c r="K94" s="186"/>
      <c r="L94" s="186"/>
      <c r="M94" s="186"/>
      <c r="N94" s="186"/>
      <c r="O94" s="186"/>
      <c r="P94" s="186"/>
      <c r="Q94" s="186"/>
      <c r="R94" s="186"/>
      <c r="S94" s="186"/>
      <c r="T94" s="186"/>
      <c r="U94" s="186"/>
      <c r="V94" s="186"/>
      <c r="W94" s="186"/>
      <c r="X94" s="186"/>
      <c r="Y94" s="186"/>
      <c r="Z94" s="186"/>
      <c r="AA94" s="186"/>
      <c r="AB94" s="186"/>
    </row>
    <row r="95" spans="1:28">
      <c r="A95" s="186"/>
      <c r="B95" s="186"/>
      <c r="C95" s="186"/>
      <c r="D95" s="186"/>
      <c r="E95" s="186"/>
      <c r="F95" s="186"/>
      <c r="G95" s="186"/>
      <c r="H95" s="186"/>
      <c r="I95" s="186"/>
      <c r="J95" s="186"/>
      <c r="K95" s="186"/>
      <c r="L95" s="186"/>
      <c r="M95" s="186"/>
      <c r="N95" s="186"/>
      <c r="O95" s="186"/>
      <c r="P95" s="186"/>
      <c r="Q95" s="186"/>
      <c r="R95" s="186"/>
      <c r="S95" s="186"/>
      <c r="T95" s="186"/>
      <c r="U95" s="186"/>
      <c r="V95" s="186"/>
      <c r="W95" s="186"/>
      <c r="X95" s="186"/>
      <c r="Y95" s="186"/>
      <c r="Z95" s="186"/>
      <c r="AA95" s="186"/>
      <c r="AB95" s="186"/>
    </row>
    <row r="96" spans="1:28">
      <c r="A96" s="186"/>
      <c r="B96" s="186"/>
      <c r="C96" s="186"/>
      <c r="D96" s="186"/>
      <c r="E96" s="186"/>
      <c r="F96" s="186"/>
      <c r="G96" s="186"/>
      <c r="H96" s="186"/>
      <c r="I96" s="186"/>
      <c r="J96" s="186"/>
      <c r="K96" s="186"/>
      <c r="L96" s="186"/>
      <c r="M96" s="186"/>
      <c r="N96" s="186"/>
      <c r="O96" s="186"/>
      <c r="P96" s="186"/>
      <c r="Q96" s="186"/>
      <c r="R96" s="186"/>
      <c r="S96" s="186"/>
      <c r="T96" s="186"/>
      <c r="U96" s="186"/>
      <c r="V96" s="186"/>
      <c r="W96" s="186"/>
      <c r="X96" s="186"/>
      <c r="Y96" s="186"/>
      <c r="Z96" s="186"/>
      <c r="AA96" s="186"/>
      <c r="AB96" s="186"/>
    </row>
    <row r="97" spans="1:28">
      <c r="A97" s="186"/>
      <c r="B97" s="186"/>
      <c r="C97" s="186"/>
      <c r="D97" s="186"/>
      <c r="E97" s="186"/>
      <c r="F97" s="186"/>
      <c r="G97" s="186"/>
      <c r="H97" s="186"/>
      <c r="I97" s="186"/>
      <c r="J97" s="186"/>
      <c r="K97" s="186"/>
      <c r="L97" s="186"/>
      <c r="M97" s="186"/>
      <c r="N97" s="186"/>
      <c r="O97" s="186"/>
      <c r="P97" s="186"/>
      <c r="Q97" s="186"/>
      <c r="R97" s="186"/>
      <c r="S97" s="186"/>
      <c r="T97" s="186"/>
      <c r="U97" s="186"/>
      <c r="V97" s="186"/>
      <c r="W97" s="186"/>
      <c r="X97" s="186"/>
      <c r="Y97" s="186"/>
      <c r="Z97" s="186"/>
      <c r="AA97" s="186"/>
      <c r="AB97" s="186"/>
    </row>
    <row r="98" spans="1:28">
      <c r="A98" s="186"/>
      <c r="B98" s="186"/>
      <c r="C98" s="186"/>
      <c r="D98" s="186"/>
      <c r="E98" s="186"/>
      <c r="F98" s="186"/>
      <c r="G98" s="186"/>
      <c r="H98" s="186"/>
      <c r="I98" s="186"/>
      <c r="J98" s="186"/>
      <c r="K98" s="186"/>
      <c r="L98" s="186"/>
      <c r="M98" s="186"/>
      <c r="N98" s="186"/>
      <c r="O98" s="186"/>
      <c r="P98" s="186"/>
      <c r="Q98" s="186"/>
      <c r="R98" s="186"/>
      <c r="S98" s="186"/>
      <c r="T98" s="186"/>
      <c r="U98" s="186"/>
      <c r="V98" s="186"/>
      <c r="W98" s="186"/>
      <c r="X98" s="186"/>
      <c r="Y98" s="186"/>
      <c r="Z98" s="186"/>
      <c r="AA98" s="186"/>
      <c r="AB98" s="186"/>
    </row>
    <row r="99" spans="1:28">
      <c r="A99" s="186"/>
      <c r="B99" s="186"/>
      <c r="C99" s="186"/>
      <c r="D99" s="186"/>
      <c r="E99" s="186"/>
      <c r="F99" s="186"/>
      <c r="G99" s="186"/>
      <c r="H99" s="186"/>
      <c r="I99" s="186"/>
      <c r="J99" s="186"/>
      <c r="K99" s="186"/>
      <c r="L99" s="186"/>
      <c r="M99" s="186"/>
      <c r="N99" s="186"/>
      <c r="O99" s="186"/>
      <c r="P99" s="186"/>
      <c r="Q99" s="186"/>
      <c r="R99" s="186"/>
      <c r="S99" s="186"/>
      <c r="T99" s="186"/>
      <c r="U99" s="186"/>
      <c r="V99" s="186"/>
      <c r="W99" s="186"/>
      <c r="X99" s="186"/>
      <c r="Y99" s="186"/>
      <c r="Z99" s="186"/>
      <c r="AA99" s="186"/>
      <c r="AB99" s="186"/>
    </row>
    <row r="100" spans="1:28">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c r="X100" s="186"/>
      <c r="Y100" s="186"/>
      <c r="Z100" s="186"/>
      <c r="AA100" s="186"/>
      <c r="AB100" s="186"/>
    </row>
    <row r="101" spans="1:28">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c r="X101" s="186"/>
      <c r="Y101" s="186"/>
      <c r="Z101" s="186"/>
      <c r="AA101" s="186"/>
      <c r="AB101" s="186"/>
    </row>
    <row r="102" spans="1:28">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c r="X102" s="186"/>
      <c r="Y102" s="186"/>
      <c r="Z102" s="186"/>
      <c r="AA102" s="186"/>
      <c r="AB102" s="186"/>
    </row>
    <row r="103" spans="1:28">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c r="X103" s="186"/>
      <c r="Y103" s="186"/>
      <c r="Z103" s="186"/>
      <c r="AA103" s="186"/>
      <c r="AB103" s="186"/>
    </row>
    <row r="104" spans="1:28">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c r="X104" s="186"/>
      <c r="Y104" s="186"/>
      <c r="Z104" s="186"/>
      <c r="AA104" s="186"/>
      <c r="AB104" s="186"/>
    </row>
    <row r="105" spans="1:28">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c r="X105" s="186"/>
      <c r="Y105" s="186"/>
      <c r="Z105" s="186"/>
      <c r="AA105" s="186"/>
      <c r="AB105" s="186"/>
    </row>
    <row r="106" spans="1:28">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c r="X106" s="186"/>
      <c r="Y106" s="186"/>
      <c r="Z106" s="186"/>
      <c r="AA106" s="186"/>
      <c r="AB106" s="186"/>
    </row>
    <row r="107" spans="1:28">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c r="X107" s="186"/>
      <c r="Y107" s="186"/>
      <c r="Z107" s="186"/>
      <c r="AA107" s="186"/>
      <c r="AB107" s="186"/>
    </row>
    <row r="108" spans="1:28">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c r="X108" s="186"/>
      <c r="Y108" s="186"/>
      <c r="Z108" s="186"/>
      <c r="AA108" s="186"/>
      <c r="AB108" s="186"/>
    </row>
    <row r="109" spans="1:28">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c r="X109" s="186"/>
      <c r="Y109" s="186"/>
      <c r="Z109" s="186"/>
      <c r="AA109" s="186"/>
      <c r="AB109" s="186"/>
    </row>
    <row r="110" spans="1:28">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c r="X110" s="186"/>
      <c r="Y110" s="186"/>
      <c r="Z110" s="186"/>
      <c r="AA110" s="186"/>
      <c r="AB110" s="186"/>
    </row>
    <row r="111" spans="1:28">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c r="X111" s="186"/>
      <c r="Y111" s="186"/>
      <c r="Z111" s="186"/>
      <c r="AA111" s="186"/>
      <c r="AB111" s="186"/>
    </row>
    <row r="112" spans="1:28">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c r="X112" s="186"/>
      <c r="Y112" s="186"/>
      <c r="Z112" s="186"/>
      <c r="AA112" s="186"/>
      <c r="AB112" s="186"/>
    </row>
    <row r="113" spans="1:28">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c r="X113" s="186"/>
      <c r="Y113" s="186"/>
      <c r="Z113" s="186"/>
      <c r="AA113" s="186"/>
      <c r="AB113" s="186"/>
    </row>
    <row r="114" spans="1:28">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c r="X114" s="186"/>
      <c r="Y114" s="186"/>
      <c r="Z114" s="186"/>
      <c r="AA114" s="186"/>
      <c r="AB114" s="186"/>
    </row>
    <row r="115" spans="1:28">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c r="X115" s="186"/>
      <c r="Y115" s="186"/>
      <c r="Z115" s="186"/>
      <c r="AA115" s="186"/>
      <c r="AB115" s="186"/>
    </row>
    <row r="116" spans="1:28">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c r="X116" s="186"/>
      <c r="Y116" s="186"/>
      <c r="Z116" s="186"/>
      <c r="AA116" s="186"/>
      <c r="AB116" s="186"/>
    </row>
    <row r="117" spans="1:28">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c r="X117" s="186"/>
      <c r="Y117" s="186"/>
      <c r="Z117" s="186"/>
      <c r="AA117" s="186"/>
      <c r="AB117" s="186"/>
    </row>
    <row r="118" spans="1:28">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c r="X118" s="186"/>
      <c r="Y118" s="186"/>
      <c r="Z118" s="186"/>
      <c r="AA118" s="186"/>
      <c r="AB118" s="186"/>
    </row>
    <row r="119" spans="1:28">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c r="X119" s="186"/>
      <c r="Y119" s="186"/>
      <c r="Z119" s="186"/>
      <c r="AA119" s="186"/>
      <c r="AB119" s="186"/>
    </row>
    <row r="120" spans="1:28">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c r="X120" s="186"/>
      <c r="Y120" s="186"/>
      <c r="Z120" s="186"/>
      <c r="AA120" s="186"/>
      <c r="AB120" s="186"/>
    </row>
    <row r="121" spans="1:28">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c r="X121" s="186"/>
      <c r="Y121" s="186"/>
      <c r="Z121" s="186"/>
      <c r="AA121" s="186"/>
      <c r="AB121" s="186"/>
    </row>
    <row r="122" spans="1:28">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c r="X122" s="186"/>
      <c r="Y122" s="186"/>
      <c r="Z122" s="186"/>
      <c r="AA122" s="186"/>
      <c r="AB122" s="186"/>
    </row>
    <row r="123" spans="1:28">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c r="X123" s="186"/>
      <c r="Y123" s="186"/>
      <c r="Z123" s="186"/>
      <c r="AA123" s="186"/>
      <c r="AB123" s="186"/>
    </row>
    <row r="124" spans="1:28">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c r="X124" s="186"/>
      <c r="Y124" s="186"/>
      <c r="Z124" s="186"/>
      <c r="AA124" s="186"/>
      <c r="AB124" s="186"/>
    </row>
    <row r="125" spans="1:28">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c r="X125" s="186"/>
      <c r="Y125" s="186"/>
      <c r="Z125" s="186"/>
      <c r="AA125" s="186"/>
      <c r="AB125" s="186"/>
    </row>
    <row r="126" spans="1:28">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c r="X126" s="186"/>
      <c r="Y126" s="186"/>
      <c r="Z126" s="186"/>
      <c r="AA126" s="186"/>
      <c r="AB126" s="186"/>
    </row>
    <row r="127" spans="1:28">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c r="X127" s="186"/>
      <c r="Y127" s="186"/>
      <c r="Z127" s="186"/>
      <c r="AA127" s="186"/>
      <c r="AB127" s="186"/>
    </row>
    <row r="128" spans="1:28">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c r="X128" s="186"/>
      <c r="Y128" s="186"/>
      <c r="Z128" s="186"/>
      <c r="AA128" s="186"/>
      <c r="AB128" s="186"/>
    </row>
    <row r="129" spans="1:28">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c r="X129" s="186"/>
      <c r="Y129" s="186"/>
      <c r="Z129" s="186"/>
      <c r="AA129" s="186"/>
      <c r="AB129" s="186"/>
    </row>
    <row r="130" spans="1:28">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c r="X130" s="186"/>
      <c r="Y130" s="186"/>
      <c r="Z130" s="186"/>
      <c r="AA130" s="186"/>
      <c r="AB130" s="186"/>
    </row>
    <row r="131" spans="1:28">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c r="X131" s="186"/>
      <c r="Y131" s="186"/>
      <c r="Z131" s="186"/>
      <c r="AA131" s="186"/>
      <c r="AB131" s="186"/>
    </row>
    <row r="132" spans="1:28">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c r="X132" s="186"/>
      <c r="Y132" s="186"/>
      <c r="Z132" s="186"/>
      <c r="AA132" s="186"/>
      <c r="AB132" s="186"/>
    </row>
    <row r="133" spans="1:28">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c r="X133" s="186"/>
      <c r="Y133" s="186"/>
      <c r="Z133" s="186"/>
      <c r="AA133" s="186"/>
      <c r="AB133" s="186"/>
    </row>
    <row r="134" spans="1:28">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c r="X134" s="186"/>
      <c r="Y134" s="186"/>
      <c r="Z134" s="186"/>
      <c r="AA134" s="186"/>
      <c r="AB134" s="186"/>
    </row>
    <row r="135" spans="1:28">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c r="X135" s="186"/>
      <c r="Y135" s="186"/>
      <c r="Z135" s="186"/>
      <c r="AA135" s="186"/>
      <c r="AB135" s="186"/>
    </row>
    <row r="136" spans="1:28">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c r="X136" s="186"/>
      <c r="Y136" s="186"/>
      <c r="Z136" s="186"/>
      <c r="AA136" s="186"/>
      <c r="AB136" s="186"/>
    </row>
    <row r="137" spans="1:28">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c r="X137" s="186"/>
      <c r="Y137" s="186"/>
      <c r="Z137" s="186"/>
      <c r="AA137" s="186"/>
      <c r="AB137" s="186"/>
    </row>
    <row r="138" spans="1:28">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c r="X138" s="186"/>
      <c r="Y138" s="186"/>
      <c r="Z138" s="186"/>
      <c r="AA138" s="186"/>
      <c r="AB138" s="186"/>
    </row>
    <row r="139" spans="1:28">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c r="X139" s="186"/>
      <c r="Y139" s="186"/>
      <c r="Z139" s="186"/>
      <c r="AA139" s="186"/>
      <c r="AB139" s="186"/>
    </row>
    <row r="140" spans="1:28">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c r="X140" s="186"/>
      <c r="Y140" s="186"/>
      <c r="Z140" s="186"/>
      <c r="AA140" s="186"/>
      <c r="AB140" s="186"/>
    </row>
    <row r="141" spans="1:28">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c r="X141" s="186"/>
      <c r="Y141" s="186"/>
      <c r="Z141" s="186"/>
      <c r="AA141" s="186"/>
      <c r="AB141" s="186"/>
    </row>
    <row r="142" spans="1:28">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c r="X142" s="186"/>
      <c r="Y142" s="186"/>
      <c r="Z142" s="186"/>
      <c r="AA142" s="186"/>
      <c r="AB142" s="186"/>
    </row>
    <row r="143" spans="1:28">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c r="X143" s="186"/>
      <c r="Y143" s="186"/>
      <c r="Z143" s="186"/>
      <c r="AA143" s="186"/>
      <c r="AB143" s="186"/>
    </row>
    <row r="144" spans="1:28">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c r="X144" s="186"/>
      <c r="Y144" s="186"/>
      <c r="Z144" s="186"/>
      <c r="AA144" s="186"/>
      <c r="AB144" s="186"/>
    </row>
    <row r="145" spans="1:28">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c r="X145" s="186"/>
      <c r="Y145" s="186"/>
      <c r="Z145" s="186"/>
      <c r="AA145" s="186"/>
      <c r="AB145" s="186"/>
    </row>
    <row r="146" spans="1:28">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c r="X146" s="186"/>
      <c r="Y146" s="186"/>
      <c r="Z146" s="186"/>
      <c r="AA146" s="186"/>
      <c r="AB146" s="186"/>
    </row>
    <row r="147" spans="1:28">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c r="X147" s="186"/>
      <c r="Y147" s="186"/>
      <c r="Z147" s="186"/>
      <c r="AA147" s="186"/>
      <c r="AB147" s="186"/>
    </row>
    <row r="148" spans="1:28">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c r="X148" s="186"/>
      <c r="Y148" s="186"/>
      <c r="Z148" s="186"/>
      <c r="AA148" s="186"/>
      <c r="AB148" s="186"/>
    </row>
    <row r="149" spans="1:28">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c r="X149" s="186"/>
      <c r="Y149" s="186"/>
      <c r="Z149" s="186"/>
      <c r="AA149" s="186"/>
      <c r="AB149" s="186"/>
    </row>
    <row r="150" spans="1:28">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c r="X150" s="186"/>
      <c r="Y150" s="186"/>
      <c r="Z150" s="186"/>
      <c r="AA150" s="186"/>
      <c r="AB150" s="186"/>
    </row>
    <row r="151" spans="1:28">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c r="X151" s="186"/>
      <c r="Y151" s="186"/>
      <c r="Z151" s="186"/>
      <c r="AA151" s="186"/>
      <c r="AB151" s="186"/>
    </row>
    <row r="152" spans="1:28">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c r="X152" s="186"/>
      <c r="Y152" s="186"/>
      <c r="Z152" s="186"/>
      <c r="AA152" s="186"/>
      <c r="AB152" s="186"/>
    </row>
    <row r="153" spans="1:28">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c r="X153" s="186"/>
      <c r="Y153" s="186"/>
      <c r="Z153" s="186"/>
      <c r="AA153" s="186"/>
      <c r="AB153" s="186"/>
    </row>
    <row r="154" spans="1:28">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c r="X154" s="186"/>
      <c r="Y154" s="186"/>
      <c r="Z154" s="186"/>
      <c r="AA154" s="186"/>
      <c r="AB154" s="186"/>
    </row>
    <row r="155" spans="1:28">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c r="X155" s="186"/>
      <c r="Y155" s="186"/>
      <c r="Z155" s="186"/>
      <c r="AA155" s="186"/>
      <c r="AB155" s="186"/>
    </row>
    <row r="156" spans="1:28">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c r="X156" s="186"/>
      <c r="Y156" s="186"/>
      <c r="Z156" s="186"/>
      <c r="AA156" s="186"/>
      <c r="AB156" s="186"/>
    </row>
    <row r="157" spans="1:28">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c r="X157" s="186"/>
      <c r="Y157" s="186"/>
      <c r="Z157" s="186"/>
      <c r="AA157" s="186"/>
      <c r="AB157" s="186"/>
    </row>
    <row r="158" spans="1:28">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c r="X158" s="186"/>
      <c r="Y158" s="186"/>
      <c r="Z158" s="186"/>
      <c r="AA158" s="186"/>
      <c r="AB158" s="186"/>
    </row>
    <row r="159" spans="1:28">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c r="X159" s="186"/>
      <c r="Y159" s="186"/>
      <c r="Z159" s="186"/>
      <c r="AA159" s="186"/>
      <c r="AB159" s="186"/>
    </row>
    <row r="160" spans="1:28">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c r="X160" s="186"/>
      <c r="Y160" s="186"/>
      <c r="Z160" s="186"/>
      <c r="AA160" s="186"/>
      <c r="AB160" s="186"/>
    </row>
    <row r="161" spans="1:28">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c r="X161" s="186"/>
      <c r="Y161" s="186"/>
      <c r="Z161" s="186"/>
      <c r="AA161" s="186"/>
      <c r="AB161" s="186"/>
    </row>
    <row r="162" spans="1:28">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c r="X162" s="186"/>
      <c r="Y162" s="186"/>
      <c r="Z162" s="186"/>
      <c r="AA162" s="186"/>
      <c r="AB162" s="186"/>
    </row>
    <row r="163" spans="1:28">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c r="X163" s="186"/>
      <c r="Y163" s="186"/>
      <c r="Z163" s="186"/>
      <c r="AA163" s="186"/>
      <c r="AB163" s="186"/>
    </row>
    <row r="164" spans="1:28">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c r="X164" s="186"/>
      <c r="Y164" s="186"/>
      <c r="Z164" s="186"/>
      <c r="AA164" s="186"/>
      <c r="AB164" s="186"/>
    </row>
    <row r="165" spans="1:28">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c r="X165" s="186"/>
      <c r="Y165" s="186"/>
      <c r="Z165" s="186"/>
      <c r="AA165" s="186"/>
      <c r="AB165" s="186"/>
    </row>
    <row r="166" spans="1:28">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c r="X166" s="186"/>
      <c r="Y166" s="186"/>
      <c r="Z166" s="186"/>
      <c r="AA166" s="186"/>
      <c r="AB166" s="186"/>
    </row>
    <row r="167" spans="1:28">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c r="X167" s="186"/>
      <c r="Y167" s="186"/>
      <c r="Z167" s="186"/>
      <c r="AA167" s="186"/>
      <c r="AB167" s="186"/>
    </row>
    <row r="168" spans="1:28">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c r="X168" s="186"/>
      <c r="Y168" s="186"/>
      <c r="Z168" s="186"/>
      <c r="AA168" s="186"/>
      <c r="AB168" s="186"/>
    </row>
    <row r="169" spans="1:28">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c r="X169" s="186"/>
      <c r="Y169" s="186"/>
      <c r="Z169" s="186"/>
      <c r="AA169" s="186"/>
      <c r="AB169" s="186"/>
    </row>
    <row r="170" spans="1:28">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c r="X170" s="186"/>
      <c r="Y170" s="186"/>
      <c r="Z170" s="186"/>
      <c r="AA170" s="186"/>
      <c r="AB170" s="186"/>
    </row>
    <row r="171" spans="1:28">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c r="X171" s="186"/>
      <c r="Y171" s="186"/>
      <c r="Z171" s="186"/>
      <c r="AA171" s="186"/>
      <c r="AB171" s="186"/>
    </row>
    <row r="172" spans="1:28">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c r="X172" s="186"/>
      <c r="Y172" s="186"/>
      <c r="Z172" s="186"/>
      <c r="AA172" s="186"/>
      <c r="AB172" s="186"/>
    </row>
    <row r="173" spans="1:28">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c r="X173" s="186"/>
      <c r="Y173" s="186"/>
      <c r="Z173" s="186"/>
      <c r="AA173" s="186"/>
      <c r="AB173" s="186"/>
    </row>
    <row r="174" spans="1:28">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c r="X174" s="186"/>
      <c r="Y174" s="186"/>
      <c r="Z174" s="186"/>
      <c r="AA174" s="186"/>
      <c r="AB174" s="186"/>
    </row>
    <row r="175" spans="1:28">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c r="X175" s="186"/>
      <c r="Y175" s="186"/>
      <c r="Z175" s="186"/>
      <c r="AA175" s="186"/>
      <c r="AB175" s="186"/>
    </row>
    <row r="176" spans="1:28">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c r="X176" s="186"/>
      <c r="Y176" s="186"/>
      <c r="Z176" s="186"/>
      <c r="AA176" s="186"/>
      <c r="AB176" s="186"/>
    </row>
    <row r="177" spans="1:28">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c r="X177" s="186"/>
      <c r="Y177" s="186"/>
      <c r="Z177" s="186"/>
      <c r="AA177" s="186"/>
      <c r="AB177" s="186"/>
    </row>
    <row r="178" spans="1:28">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c r="X178" s="186"/>
      <c r="Y178" s="186"/>
      <c r="Z178" s="186"/>
      <c r="AA178" s="186"/>
      <c r="AB178" s="186"/>
    </row>
    <row r="179" spans="1:28">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c r="X179" s="186"/>
      <c r="Y179" s="186"/>
      <c r="Z179" s="186"/>
      <c r="AA179" s="186"/>
      <c r="AB179" s="186"/>
    </row>
    <row r="180" spans="1:28">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c r="X180" s="186"/>
      <c r="Y180" s="186"/>
      <c r="Z180" s="186"/>
      <c r="AA180" s="186"/>
      <c r="AB180" s="186"/>
    </row>
    <row r="181" spans="1:28">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c r="X181" s="186"/>
      <c r="Y181" s="186"/>
      <c r="Z181" s="186"/>
      <c r="AA181" s="186"/>
      <c r="AB181" s="186"/>
    </row>
    <row r="182" spans="1:28">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c r="X182" s="186"/>
      <c r="Y182" s="186"/>
      <c r="Z182" s="186"/>
      <c r="AA182" s="186"/>
      <c r="AB182" s="186"/>
    </row>
    <row r="183" spans="1:28">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c r="X183" s="186"/>
      <c r="Y183" s="186"/>
      <c r="Z183" s="186"/>
      <c r="AA183" s="186"/>
      <c r="AB183" s="186"/>
    </row>
    <row r="184" spans="1:28">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c r="X184" s="186"/>
      <c r="Y184" s="186"/>
      <c r="Z184" s="186"/>
      <c r="AA184" s="186"/>
      <c r="AB184" s="186"/>
    </row>
    <row r="185" spans="1:28">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c r="X185" s="186"/>
      <c r="Y185" s="186"/>
      <c r="Z185" s="186"/>
      <c r="AA185" s="186"/>
      <c r="AB185" s="186"/>
    </row>
    <row r="186" spans="1:28">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c r="X186" s="186"/>
      <c r="Y186" s="186"/>
      <c r="Z186" s="186"/>
      <c r="AA186" s="186"/>
      <c r="AB186" s="186"/>
    </row>
    <row r="187" spans="1:28">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c r="X187" s="186"/>
      <c r="Y187" s="186"/>
      <c r="Z187" s="186"/>
      <c r="AA187" s="186"/>
      <c r="AB187" s="186"/>
    </row>
    <row r="188" spans="1:28">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c r="X188" s="186"/>
      <c r="Y188" s="186"/>
      <c r="Z188" s="186"/>
      <c r="AA188" s="186"/>
      <c r="AB188" s="186"/>
    </row>
    <row r="189" spans="1:28">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c r="X189" s="186"/>
      <c r="Y189" s="186"/>
      <c r="Z189" s="186"/>
      <c r="AA189" s="186"/>
      <c r="AB189" s="186"/>
    </row>
    <row r="190" spans="1:28">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c r="X190" s="186"/>
      <c r="Y190" s="186"/>
      <c r="Z190" s="186"/>
      <c r="AA190" s="186"/>
      <c r="AB190" s="186"/>
    </row>
    <row r="191" spans="1:28">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c r="X191" s="186"/>
      <c r="Y191" s="186"/>
      <c r="Z191" s="186"/>
      <c r="AA191" s="186"/>
      <c r="AB191" s="186"/>
    </row>
    <row r="192" spans="1:28">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c r="X192" s="186"/>
      <c r="Y192" s="186"/>
      <c r="Z192" s="186"/>
      <c r="AA192" s="186"/>
      <c r="AB192" s="186"/>
    </row>
    <row r="193" spans="1:28">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c r="X193" s="186"/>
      <c r="Y193" s="186"/>
      <c r="Z193" s="186"/>
      <c r="AA193" s="186"/>
      <c r="AB193" s="186"/>
    </row>
    <row r="194" spans="1:28">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c r="X194" s="186"/>
      <c r="Y194" s="186"/>
      <c r="Z194" s="186"/>
      <c r="AA194" s="186"/>
      <c r="AB194" s="186"/>
    </row>
    <row r="195" spans="1:28">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c r="X195" s="186"/>
      <c r="Y195" s="186"/>
      <c r="Z195" s="186"/>
      <c r="AA195" s="186"/>
      <c r="AB195" s="186"/>
    </row>
    <row r="196" spans="1:28">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c r="X196" s="186"/>
      <c r="Y196" s="186"/>
      <c r="Z196" s="186"/>
      <c r="AA196" s="186"/>
      <c r="AB196" s="186"/>
    </row>
    <row r="197" spans="1:28">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c r="X197" s="186"/>
      <c r="Y197" s="186"/>
      <c r="Z197" s="186"/>
      <c r="AA197" s="186"/>
      <c r="AB197" s="186"/>
    </row>
    <row r="198" spans="1:28">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c r="X198" s="186"/>
      <c r="Y198" s="186"/>
      <c r="Z198" s="186"/>
      <c r="AA198" s="186"/>
      <c r="AB198" s="186"/>
    </row>
    <row r="199" spans="1:28">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c r="X199" s="186"/>
      <c r="Y199" s="186"/>
      <c r="Z199" s="186"/>
      <c r="AA199" s="186"/>
      <c r="AB199" s="186"/>
    </row>
    <row r="200" spans="1:28">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c r="X200" s="186"/>
      <c r="Y200" s="186"/>
      <c r="Z200" s="186"/>
      <c r="AA200" s="186"/>
      <c r="AB200" s="186"/>
    </row>
    <row r="201" spans="1:28">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c r="X201" s="186"/>
      <c r="Y201" s="186"/>
      <c r="Z201" s="186"/>
      <c r="AA201" s="186"/>
      <c r="AB201" s="186"/>
    </row>
    <row r="202" spans="1:28">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c r="X202" s="186"/>
      <c r="Y202" s="186"/>
      <c r="Z202" s="186"/>
      <c r="AA202" s="186"/>
      <c r="AB202" s="186"/>
    </row>
    <row r="203" spans="1:28">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c r="X203" s="186"/>
      <c r="Y203" s="186"/>
      <c r="Z203" s="186"/>
      <c r="AA203" s="186"/>
      <c r="AB203" s="186"/>
    </row>
    <row r="204" spans="1:28">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c r="X204" s="186"/>
      <c r="Y204" s="186"/>
      <c r="Z204" s="186"/>
      <c r="AA204" s="186"/>
      <c r="AB204" s="186"/>
    </row>
    <row r="205" spans="1:28">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c r="X205" s="186"/>
      <c r="Y205" s="186"/>
      <c r="Z205" s="186"/>
      <c r="AA205" s="186"/>
      <c r="AB205" s="186"/>
    </row>
    <row r="206" spans="1:28">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c r="X206" s="186"/>
      <c r="Y206" s="186"/>
      <c r="Z206" s="186"/>
      <c r="AA206" s="186"/>
      <c r="AB206" s="186"/>
    </row>
    <row r="207" spans="1:28">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c r="X207" s="186"/>
      <c r="Y207" s="186"/>
      <c r="Z207" s="186"/>
      <c r="AA207" s="186"/>
      <c r="AB207" s="186"/>
    </row>
    <row r="208" spans="1:28">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c r="X208" s="186"/>
      <c r="Y208" s="186"/>
      <c r="Z208" s="186"/>
      <c r="AA208" s="186"/>
      <c r="AB208" s="186"/>
    </row>
    <row r="209" spans="1:28">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c r="X209" s="186"/>
      <c r="Y209" s="186"/>
      <c r="Z209" s="186"/>
      <c r="AA209" s="186"/>
      <c r="AB209" s="186"/>
    </row>
    <row r="210" spans="1:28">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c r="X210" s="186"/>
      <c r="Y210" s="186"/>
      <c r="Z210" s="186"/>
      <c r="AA210" s="186"/>
      <c r="AB210" s="186"/>
    </row>
    <row r="211" spans="1:28">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c r="X211" s="186"/>
      <c r="Y211" s="186"/>
      <c r="Z211" s="186"/>
      <c r="AA211" s="186"/>
      <c r="AB211" s="186"/>
    </row>
    <row r="212" spans="1:28">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c r="X212" s="186"/>
      <c r="Y212" s="186"/>
      <c r="Z212" s="186"/>
      <c r="AA212" s="186"/>
      <c r="AB212" s="186"/>
    </row>
    <row r="213" spans="1:28">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c r="X213" s="186"/>
      <c r="Y213" s="186"/>
      <c r="Z213" s="186"/>
      <c r="AA213" s="186"/>
      <c r="AB213" s="186"/>
    </row>
    <row r="214" spans="1:28">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c r="X214" s="186"/>
      <c r="Y214" s="186"/>
      <c r="Z214" s="186"/>
      <c r="AA214" s="186"/>
      <c r="AB214" s="186"/>
    </row>
    <row r="215" spans="1:28">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c r="X215" s="186"/>
      <c r="Y215" s="186"/>
      <c r="Z215" s="186"/>
      <c r="AA215" s="186"/>
      <c r="AB215" s="186"/>
    </row>
    <row r="216" spans="1:28">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c r="X216" s="186"/>
      <c r="Y216" s="186"/>
      <c r="Z216" s="186"/>
      <c r="AA216" s="186"/>
      <c r="AB216" s="186"/>
    </row>
    <row r="217" spans="1:28">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c r="X217" s="186"/>
      <c r="Y217" s="186"/>
      <c r="Z217" s="186"/>
      <c r="AA217" s="186"/>
      <c r="AB217" s="186"/>
    </row>
    <row r="218" spans="1:28">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c r="X218" s="186"/>
      <c r="Y218" s="186"/>
      <c r="Z218" s="186"/>
      <c r="AA218" s="186"/>
      <c r="AB218" s="186"/>
    </row>
    <row r="219" spans="1:28">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c r="X219" s="186"/>
      <c r="Y219" s="186"/>
      <c r="Z219" s="186"/>
      <c r="AA219" s="186"/>
      <c r="AB219" s="186"/>
    </row>
    <row r="220" spans="1:28">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c r="X220" s="186"/>
      <c r="Y220" s="186"/>
      <c r="Z220" s="186"/>
      <c r="AA220" s="186"/>
      <c r="AB220" s="186"/>
    </row>
    <row r="221" spans="1:28">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c r="X221" s="186"/>
      <c r="Y221" s="186"/>
      <c r="Z221" s="186"/>
      <c r="AA221" s="186"/>
      <c r="AB221" s="186"/>
    </row>
    <row r="222" spans="1:28">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c r="X222" s="186"/>
      <c r="Y222" s="186"/>
      <c r="Z222" s="186"/>
      <c r="AA222" s="186"/>
      <c r="AB222" s="186"/>
    </row>
    <row r="223" spans="1:28">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c r="X223" s="186"/>
      <c r="Y223" s="186"/>
      <c r="Z223" s="186"/>
      <c r="AA223" s="186"/>
      <c r="AB223" s="186"/>
    </row>
    <row r="224" spans="1:28">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c r="X224" s="186"/>
      <c r="Y224" s="186"/>
      <c r="Z224" s="186"/>
      <c r="AA224" s="186"/>
      <c r="AB224" s="186"/>
    </row>
    <row r="225" spans="1:28">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c r="X225" s="186"/>
      <c r="Y225" s="186"/>
      <c r="Z225" s="186"/>
      <c r="AA225" s="186"/>
      <c r="AB225" s="186"/>
    </row>
    <row r="226" spans="1:28">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c r="X226" s="186"/>
      <c r="Y226" s="186"/>
      <c r="Z226" s="186"/>
      <c r="AA226" s="186"/>
      <c r="AB226" s="186"/>
    </row>
    <row r="227" spans="1:28">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c r="X227" s="186"/>
      <c r="Y227" s="186"/>
      <c r="Z227" s="186"/>
      <c r="AA227" s="186"/>
      <c r="AB227" s="186"/>
    </row>
    <row r="228" spans="1:28">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c r="X228" s="186"/>
      <c r="Y228" s="186"/>
      <c r="Z228" s="186"/>
      <c r="AA228" s="186"/>
      <c r="AB228" s="186"/>
    </row>
    <row r="229" spans="1:28">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c r="X229" s="186"/>
      <c r="Y229" s="186"/>
      <c r="Z229" s="186"/>
      <c r="AA229" s="186"/>
      <c r="AB229" s="186"/>
    </row>
    <row r="230" spans="1:28">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c r="X230" s="186"/>
      <c r="Y230" s="186"/>
      <c r="Z230" s="186"/>
      <c r="AA230" s="186"/>
      <c r="AB230" s="186"/>
    </row>
    <row r="231" spans="1:28">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c r="X231" s="186"/>
      <c r="Y231" s="186"/>
      <c r="Z231" s="186"/>
      <c r="AA231" s="186"/>
      <c r="AB231" s="186"/>
    </row>
    <row r="232" spans="1:28">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c r="X232" s="186"/>
      <c r="Y232" s="186"/>
      <c r="Z232" s="186"/>
      <c r="AA232" s="186"/>
      <c r="AB232" s="186"/>
    </row>
    <row r="233" spans="1:28">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c r="X233" s="186"/>
      <c r="Y233" s="186"/>
      <c r="Z233" s="186"/>
      <c r="AA233" s="186"/>
      <c r="AB233" s="186"/>
    </row>
    <row r="234" spans="1:28">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c r="X234" s="186"/>
      <c r="Y234" s="186"/>
      <c r="Z234" s="186"/>
      <c r="AA234" s="186"/>
      <c r="AB234" s="186"/>
    </row>
    <row r="235" spans="1:28">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c r="X235" s="186"/>
      <c r="Y235" s="186"/>
      <c r="Z235" s="186"/>
      <c r="AA235" s="186"/>
      <c r="AB235" s="186"/>
    </row>
    <row r="236" spans="1:28">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c r="X236" s="186"/>
      <c r="Y236" s="186"/>
      <c r="Z236" s="186"/>
      <c r="AA236" s="186"/>
      <c r="AB236" s="186"/>
    </row>
    <row r="237" spans="1:28">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c r="X237" s="186"/>
      <c r="Y237" s="186"/>
      <c r="Z237" s="186"/>
      <c r="AA237" s="186"/>
      <c r="AB237" s="186"/>
    </row>
    <row r="238" spans="1:28">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c r="X238" s="186"/>
      <c r="Y238" s="186"/>
      <c r="Z238" s="186"/>
      <c r="AA238" s="186"/>
      <c r="AB238" s="186"/>
    </row>
    <row r="239" spans="1:28">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c r="X239" s="186"/>
      <c r="Y239" s="186"/>
      <c r="Z239" s="186"/>
      <c r="AA239" s="186"/>
      <c r="AB239" s="186"/>
    </row>
    <row r="240" spans="1:28">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c r="X240" s="186"/>
      <c r="Y240" s="186"/>
      <c r="Z240" s="186"/>
      <c r="AA240" s="186"/>
      <c r="AB240" s="186"/>
    </row>
    <row r="241" spans="1:28">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c r="X241" s="186"/>
      <c r="Y241" s="186"/>
      <c r="Z241" s="186"/>
      <c r="AA241" s="186"/>
      <c r="AB241" s="186"/>
    </row>
    <row r="242" spans="1:28">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c r="X242" s="186"/>
      <c r="Y242" s="186"/>
      <c r="Z242" s="186"/>
      <c r="AA242" s="186"/>
      <c r="AB242" s="186"/>
    </row>
    <row r="243" spans="1:28">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c r="X243" s="186"/>
      <c r="Y243" s="186"/>
      <c r="Z243" s="186"/>
      <c r="AA243" s="186"/>
      <c r="AB243" s="186"/>
    </row>
    <row r="244" spans="1:28">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c r="X244" s="186"/>
      <c r="Y244" s="186"/>
      <c r="Z244" s="186"/>
      <c r="AA244" s="186"/>
      <c r="AB244" s="186"/>
    </row>
    <row r="245" spans="1:28">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c r="X245" s="186"/>
      <c r="Y245" s="186"/>
      <c r="Z245" s="186"/>
      <c r="AA245" s="186"/>
      <c r="AB245" s="186"/>
    </row>
    <row r="246" spans="1:28">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c r="X246" s="186"/>
      <c r="Y246" s="186"/>
      <c r="Z246" s="186"/>
      <c r="AA246" s="186"/>
      <c r="AB246" s="186"/>
    </row>
    <row r="247" spans="1:28">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c r="X247" s="186"/>
      <c r="Y247" s="186"/>
      <c r="Z247" s="186"/>
      <c r="AA247" s="186"/>
      <c r="AB247" s="186"/>
    </row>
    <row r="248" spans="1:28">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c r="X248" s="186"/>
      <c r="Y248" s="186"/>
      <c r="Z248" s="186"/>
      <c r="AA248" s="186"/>
      <c r="AB248" s="186"/>
    </row>
    <row r="249" spans="1:28">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c r="X249" s="186"/>
      <c r="Y249" s="186"/>
      <c r="Z249" s="186"/>
      <c r="AA249" s="186"/>
      <c r="AB249" s="186"/>
    </row>
    <row r="250" spans="1:28">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c r="X250" s="186"/>
      <c r="Y250" s="186"/>
      <c r="Z250" s="186"/>
      <c r="AA250" s="186"/>
      <c r="AB250" s="186"/>
    </row>
    <row r="251" spans="1:28">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c r="X251" s="186"/>
      <c r="Y251" s="186"/>
      <c r="Z251" s="186"/>
      <c r="AA251" s="186"/>
      <c r="AB251" s="186"/>
    </row>
    <row r="252" spans="1:28">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c r="X252" s="186"/>
      <c r="Y252" s="186"/>
      <c r="Z252" s="186"/>
      <c r="AA252" s="186"/>
      <c r="AB252" s="186"/>
    </row>
    <row r="253" spans="1:28">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c r="X253" s="186"/>
      <c r="Y253" s="186"/>
      <c r="Z253" s="186"/>
      <c r="AA253" s="186"/>
      <c r="AB253" s="186"/>
    </row>
    <row r="254" spans="1:28">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c r="X254" s="186"/>
      <c r="Y254" s="186"/>
      <c r="Z254" s="186"/>
      <c r="AA254" s="186"/>
      <c r="AB254" s="186"/>
    </row>
    <row r="255" spans="1:28">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c r="X255" s="186"/>
      <c r="Y255" s="186"/>
      <c r="Z255" s="186"/>
      <c r="AA255" s="186"/>
      <c r="AB255" s="186"/>
    </row>
    <row r="256" spans="1:28">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c r="X256" s="186"/>
      <c r="Y256" s="186"/>
      <c r="Z256" s="186"/>
      <c r="AA256" s="186"/>
      <c r="AB256" s="186"/>
    </row>
    <row r="257" spans="1:28">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c r="X257" s="186"/>
      <c r="Y257" s="186"/>
      <c r="Z257" s="186"/>
      <c r="AA257" s="186"/>
      <c r="AB257" s="186"/>
    </row>
    <row r="258" spans="1:28">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c r="X258" s="186"/>
      <c r="Y258" s="186"/>
      <c r="Z258" s="186"/>
      <c r="AA258" s="186"/>
      <c r="AB258" s="186"/>
    </row>
    <row r="259" spans="1:28">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c r="X259" s="186"/>
      <c r="Y259" s="186"/>
      <c r="Z259" s="186"/>
      <c r="AA259" s="186"/>
      <c r="AB259" s="186"/>
    </row>
    <row r="260" spans="1:28">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c r="X260" s="186"/>
      <c r="Y260" s="186"/>
      <c r="Z260" s="186"/>
      <c r="AA260" s="186"/>
      <c r="AB260" s="186"/>
    </row>
    <row r="261" spans="1:28">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c r="X261" s="186"/>
      <c r="Y261" s="186"/>
      <c r="Z261" s="186"/>
      <c r="AA261" s="186"/>
      <c r="AB261" s="186"/>
    </row>
    <row r="262" spans="1:28">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c r="X262" s="186"/>
      <c r="Y262" s="186"/>
      <c r="Z262" s="186"/>
      <c r="AA262" s="186"/>
      <c r="AB262" s="186"/>
    </row>
    <row r="263" spans="1:28">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c r="X263" s="186"/>
      <c r="Y263" s="186"/>
      <c r="Z263" s="186"/>
      <c r="AA263" s="186"/>
      <c r="AB263" s="186"/>
    </row>
    <row r="264" spans="1:28">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c r="X264" s="186"/>
      <c r="Y264" s="186"/>
      <c r="Z264" s="186"/>
      <c r="AA264" s="186"/>
      <c r="AB264" s="186"/>
    </row>
    <row r="265" spans="1:28">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c r="X265" s="186"/>
      <c r="Y265" s="186"/>
      <c r="Z265" s="186"/>
      <c r="AA265" s="186"/>
      <c r="AB265" s="186"/>
    </row>
    <row r="266" spans="1:28">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c r="X266" s="186"/>
      <c r="Y266" s="186"/>
      <c r="Z266" s="186"/>
      <c r="AA266" s="186"/>
      <c r="AB266" s="186"/>
    </row>
    <row r="267" spans="1:28">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c r="X267" s="186"/>
      <c r="Y267" s="186"/>
      <c r="Z267" s="186"/>
      <c r="AA267" s="186"/>
      <c r="AB267" s="186"/>
    </row>
    <row r="268" spans="1:28">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c r="X268" s="186"/>
      <c r="Y268" s="186"/>
      <c r="Z268" s="186"/>
      <c r="AA268" s="186"/>
      <c r="AB268" s="186"/>
    </row>
    <row r="269" spans="1:28">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c r="X269" s="186"/>
      <c r="Y269" s="186"/>
      <c r="Z269" s="186"/>
      <c r="AA269" s="186"/>
      <c r="AB269" s="186"/>
    </row>
    <row r="270" spans="1:28">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c r="X270" s="186"/>
      <c r="Y270" s="186"/>
      <c r="Z270" s="186"/>
      <c r="AA270" s="186"/>
      <c r="AB270" s="186"/>
    </row>
    <row r="271" spans="1:28">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c r="X271" s="186"/>
      <c r="Y271" s="186"/>
      <c r="Z271" s="186"/>
      <c r="AA271" s="186"/>
      <c r="AB271" s="186"/>
    </row>
    <row r="272" spans="1:28">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c r="X272" s="186"/>
      <c r="Y272" s="186"/>
      <c r="Z272" s="186"/>
      <c r="AA272" s="186"/>
      <c r="AB272" s="186"/>
    </row>
    <row r="273" spans="1:28">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c r="X273" s="186"/>
      <c r="Y273" s="186"/>
      <c r="Z273" s="186"/>
      <c r="AA273" s="186"/>
      <c r="AB273" s="186"/>
    </row>
    <row r="274" spans="1:28">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c r="X274" s="186"/>
      <c r="Y274" s="186"/>
      <c r="Z274" s="186"/>
      <c r="AA274" s="186"/>
      <c r="AB274" s="186"/>
    </row>
    <row r="275" spans="1:28">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c r="X275" s="186"/>
      <c r="Y275" s="186"/>
      <c r="Z275" s="186"/>
      <c r="AA275" s="186"/>
      <c r="AB275" s="186"/>
    </row>
    <row r="276" spans="1:28">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c r="X276" s="186"/>
      <c r="Y276" s="186"/>
      <c r="Z276" s="186"/>
      <c r="AA276" s="186"/>
      <c r="AB276" s="186"/>
    </row>
    <row r="277" spans="1:28">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c r="X277" s="186"/>
      <c r="Y277" s="186"/>
      <c r="Z277" s="186"/>
      <c r="AA277" s="186"/>
      <c r="AB277" s="186"/>
    </row>
    <row r="278" spans="1:28">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c r="X278" s="186"/>
      <c r="Y278" s="186"/>
      <c r="Z278" s="186"/>
      <c r="AA278" s="186"/>
      <c r="AB278" s="186"/>
    </row>
    <row r="279" spans="1:28">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c r="X279" s="186"/>
      <c r="Y279" s="186"/>
      <c r="Z279" s="186"/>
      <c r="AA279" s="186"/>
      <c r="AB279" s="186"/>
    </row>
    <row r="280" spans="1:28">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c r="X280" s="186"/>
      <c r="Y280" s="186"/>
      <c r="Z280" s="186"/>
      <c r="AA280" s="186"/>
      <c r="AB280" s="186"/>
    </row>
    <row r="281" spans="1:28">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c r="X281" s="186"/>
      <c r="Y281" s="186"/>
      <c r="Z281" s="186"/>
      <c r="AA281" s="186"/>
      <c r="AB281" s="186"/>
    </row>
    <row r="282" spans="1:28">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c r="X282" s="186"/>
      <c r="Y282" s="186"/>
      <c r="Z282" s="186"/>
      <c r="AA282" s="186"/>
      <c r="AB282" s="186"/>
    </row>
    <row r="283" spans="1:28">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c r="X283" s="186"/>
      <c r="Y283" s="186"/>
      <c r="Z283" s="186"/>
      <c r="AA283" s="186"/>
      <c r="AB283" s="186"/>
    </row>
    <row r="284" spans="1:28">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c r="X284" s="186"/>
      <c r="Y284" s="186"/>
      <c r="Z284" s="186"/>
      <c r="AA284" s="186"/>
      <c r="AB284" s="186"/>
    </row>
    <row r="285" spans="1:28">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c r="X285" s="186"/>
      <c r="Y285" s="186"/>
      <c r="Z285" s="186"/>
      <c r="AA285" s="186"/>
      <c r="AB285" s="186"/>
    </row>
    <row r="286" spans="1:28">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c r="X286" s="186"/>
      <c r="Y286" s="186"/>
      <c r="Z286" s="186"/>
      <c r="AA286" s="186"/>
      <c r="AB286" s="186"/>
    </row>
    <row r="287" spans="1:28">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c r="X287" s="186"/>
      <c r="Y287" s="186"/>
      <c r="Z287" s="186"/>
      <c r="AA287" s="186"/>
      <c r="AB287" s="186"/>
    </row>
    <row r="288" spans="1:28">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c r="X288" s="186"/>
      <c r="Y288" s="186"/>
      <c r="Z288" s="186"/>
      <c r="AA288" s="186"/>
      <c r="AB288" s="186"/>
    </row>
    <row r="289" spans="1:28">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c r="X289" s="186"/>
      <c r="Y289" s="186"/>
      <c r="Z289" s="186"/>
      <c r="AA289" s="186"/>
      <c r="AB289" s="186"/>
    </row>
    <row r="290" spans="1:28">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c r="X290" s="186"/>
      <c r="Y290" s="186"/>
      <c r="Z290" s="186"/>
      <c r="AA290" s="186"/>
      <c r="AB290" s="186"/>
    </row>
    <row r="291" spans="1:28">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c r="X291" s="186"/>
      <c r="Y291" s="186"/>
      <c r="Z291" s="186"/>
      <c r="AA291" s="186"/>
      <c r="AB291" s="186"/>
    </row>
    <row r="292" spans="1:28">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c r="X292" s="186"/>
      <c r="Y292" s="186"/>
      <c r="Z292" s="186"/>
      <c r="AA292" s="186"/>
      <c r="AB292" s="186"/>
    </row>
    <row r="293" spans="1:28">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c r="X293" s="186"/>
      <c r="Y293" s="186"/>
      <c r="Z293" s="186"/>
      <c r="AA293" s="186"/>
      <c r="AB293" s="186"/>
    </row>
    <row r="294" spans="1:28">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c r="X294" s="186"/>
      <c r="Y294" s="186"/>
      <c r="Z294" s="186"/>
      <c r="AA294" s="186"/>
      <c r="AB294" s="186"/>
    </row>
    <row r="295" spans="1:28">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c r="X295" s="186"/>
      <c r="Y295" s="186"/>
      <c r="Z295" s="186"/>
      <c r="AA295" s="186"/>
      <c r="AB295" s="186"/>
    </row>
    <row r="296" spans="1:28">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c r="X296" s="186"/>
      <c r="Y296" s="186"/>
      <c r="Z296" s="186"/>
      <c r="AA296" s="186"/>
      <c r="AB296" s="186"/>
    </row>
    <row r="297" spans="1:28">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c r="X297" s="186"/>
      <c r="Y297" s="186"/>
      <c r="Z297" s="186"/>
      <c r="AA297" s="186"/>
      <c r="AB297" s="186"/>
    </row>
    <row r="298" spans="1:28">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c r="X298" s="186"/>
      <c r="Y298" s="186"/>
      <c r="Z298" s="186"/>
      <c r="AA298" s="186"/>
      <c r="AB298" s="186"/>
    </row>
    <row r="299" spans="1:28">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c r="X299" s="186"/>
      <c r="Y299" s="186"/>
      <c r="Z299" s="186"/>
      <c r="AA299" s="186"/>
      <c r="AB299" s="186"/>
    </row>
    <row r="300" spans="1:28">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c r="X300" s="186"/>
      <c r="Y300" s="186"/>
      <c r="Z300" s="186"/>
      <c r="AA300" s="186"/>
      <c r="AB300" s="186"/>
    </row>
    <row r="301" spans="1:28">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c r="X301" s="186"/>
      <c r="Y301" s="186"/>
      <c r="Z301" s="186"/>
      <c r="AA301" s="186"/>
      <c r="AB301" s="186"/>
    </row>
    <row r="302" spans="1:28">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c r="X302" s="186"/>
      <c r="Y302" s="186"/>
      <c r="Z302" s="186"/>
      <c r="AA302" s="186"/>
      <c r="AB302" s="186"/>
    </row>
    <row r="303" spans="1:28">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c r="X303" s="186"/>
      <c r="Y303" s="186"/>
      <c r="Z303" s="186"/>
      <c r="AA303" s="186"/>
      <c r="AB303" s="186"/>
    </row>
    <row r="304" spans="1:28">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c r="X304" s="186"/>
      <c r="Y304" s="186"/>
      <c r="Z304" s="186"/>
      <c r="AA304" s="186"/>
      <c r="AB304" s="186"/>
    </row>
    <row r="305" spans="1:28">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c r="X305" s="186"/>
      <c r="Y305" s="186"/>
      <c r="Z305" s="186"/>
      <c r="AA305" s="186"/>
      <c r="AB305" s="186"/>
    </row>
    <row r="306" spans="1:28">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c r="X306" s="186"/>
      <c r="Y306" s="186"/>
      <c r="Z306" s="186"/>
      <c r="AA306" s="186"/>
      <c r="AB306" s="186"/>
    </row>
    <row r="307" spans="1:28">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c r="X307" s="186"/>
      <c r="Y307" s="186"/>
      <c r="Z307" s="186"/>
      <c r="AA307" s="186"/>
      <c r="AB307" s="186"/>
    </row>
    <row r="308" spans="1:28">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c r="X308" s="186"/>
      <c r="Y308" s="186"/>
      <c r="Z308" s="186"/>
      <c r="AA308" s="186"/>
      <c r="AB308" s="186"/>
    </row>
    <row r="309" spans="1:28">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c r="X309" s="186"/>
      <c r="Y309" s="186"/>
      <c r="Z309" s="186"/>
      <c r="AA309" s="186"/>
      <c r="AB309" s="186"/>
    </row>
    <row r="310" spans="1:28">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c r="X310" s="186"/>
      <c r="Y310" s="186"/>
      <c r="Z310" s="186"/>
      <c r="AA310" s="186"/>
      <c r="AB310" s="186"/>
    </row>
    <row r="311" spans="1:28">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c r="X311" s="186"/>
      <c r="Y311" s="186"/>
      <c r="Z311" s="186"/>
      <c r="AA311" s="186"/>
      <c r="AB311" s="186"/>
    </row>
    <row r="312" spans="1:28">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c r="X312" s="186"/>
      <c r="Y312" s="186"/>
      <c r="Z312" s="186"/>
      <c r="AA312" s="186"/>
      <c r="AB312" s="186"/>
    </row>
    <row r="313" spans="1:28">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c r="X313" s="186"/>
      <c r="Y313" s="186"/>
      <c r="Z313" s="186"/>
      <c r="AA313" s="186"/>
      <c r="AB313" s="186"/>
    </row>
    <row r="314" spans="1:28">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c r="X314" s="186"/>
      <c r="Y314" s="186"/>
      <c r="Z314" s="186"/>
      <c r="AA314" s="186"/>
      <c r="AB314" s="186"/>
    </row>
    <row r="315" spans="1:28">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c r="X315" s="186"/>
      <c r="Y315" s="186"/>
      <c r="Z315" s="186"/>
      <c r="AA315" s="186"/>
      <c r="AB315" s="186"/>
    </row>
    <row r="316" spans="1:28">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c r="X316" s="186"/>
      <c r="Y316" s="186"/>
      <c r="Z316" s="186"/>
      <c r="AA316" s="186"/>
      <c r="AB316" s="186"/>
    </row>
    <row r="317" spans="1:28">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c r="X317" s="186"/>
      <c r="Y317" s="186"/>
      <c r="Z317" s="186"/>
      <c r="AA317" s="186"/>
      <c r="AB317" s="186"/>
    </row>
    <row r="318" spans="1:28">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c r="X318" s="186"/>
      <c r="Y318" s="186"/>
      <c r="Z318" s="186"/>
      <c r="AA318" s="186"/>
      <c r="AB318" s="186"/>
    </row>
    <row r="319" spans="1:28">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c r="X319" s="186"/>
      <c r="Y319" s="186"/>
      <c r="Z319" s="186"/>
      <c r="AA319" s="186"/>
      <c r="AB319" s="186"/>
    </row>
    <row r="320" spans="1:28">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c r="X320" s="186"/>
      <c r="Y320" s="186"/>
      <c r="Z320" s="186"/>
      <c r="AA320" s="186"/>
      <c r="AB320" s="186"/>
    </row>
    <row r="321" spans="1:28">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c r="X321" s="186"/>
      <c r="Y321" s="186"/>
      <c r="Z321" s="186"/>
      <c r="AA321" s="186"/>
      <c r="AB321" s="186"/>
    </row>
    <row r="322" spans="1:28">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c r="X322" s="186"/>
      <c r="Y322" s="186"/>
      <c r="Z322" s="186"/>
      <c r="AA322" s="186"/>
      <c r="AB322" s="186"/>
    </row>
    <row r="323" spans="1:28">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c r="X323" s="186"/>
      <c r="Y323" s="186"/>
      <c r="Z323" s="186"/>
      <c r="AA323" s="186"/>
      <c r="AB323" s="186"/>
    </row>
    <row r="324" spans="1:28">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c r="X324" s="186"/>
      <c r="Y324" s="186"/>
      <c r="Z324" s="186"/>
      <c r="AA324" s="186"/>
      <c r="AB324" s="186"/>
    </row>
    <row r="325" spans="1:28">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c r="X325" s="186"/>
      <c r="Y325" s="186"/>
      <c r="Z325" s="186"/>
      <c r="AA325" s="186"/>
      <c r="AB325" s="186"/>
    </row>
    <row r="326" spans="1:28">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c r="X326" s="186"/>
      <c r="Y326" s="186"/>
      <c r="Z326" s="186"/>
      <c r="AA326" s="186"/>
      <c r="AB326" s="186"/>
    </row>
    <row r="327" spans="1:28">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c r="X327" s="186"/>
      <c r="Y327" s="186"/>
      <c r="Z327" s="186"/>
      <c r="AA327" s="186"/>
      <c r="AB327" s="186"/>
    </row>
    <row r="328" spans="1:28">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c r="X328" s="186"/>
      <c r="Y328" s="186"/>
      <c r="Z328" s="186"/>
      <c r="AA328" s="186"/>
      <c r="AB328" s="186"/>
    </row>
    <row r="329" spans="1:28">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c r="X329" s="186"/>
      <c r="Y329" s="186"/>
      <c r="Z329" s="186"/>
      <c r="AA329" s="186"/>
      <c r="AB329" s="186"/>
    </row>
    <row r="330" spans="1:28">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c r="X330" s="186"/>
      <c r="Y330" s="186"/>
      <c r="Z330" s="186"/>
      <c r="AA330" s="186"/>
      <c r="AB330" s="186"/>
    </row>
    <row r="331" spans="1:28">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c r="X331" s="186"/>
      <c r="Y331" s="186"/>
      <c r="Z331" s="186"/>
      <c r="AA331" s="186"/>
      <c r="AB331" s="186"/>
    </row>
    <row r="332" spans="1:28">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c r="X332" s="186"/>
      <c r="Y332" s="186"/>
      <c r="Z332" s="186"/>
      <c r="AA332" s="186"/>
      <c r="AB332" s="186"/>
    </row>
    <row r="333" spans="1:28">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c r="X333" s="186"/>
      <c r="Y333" s="186"/>
      <c r="Z333" s="186"/>
      <c r="AA333" s="186"/>
      <c r="AB333" s="186"/>
    </row>
    <row r="334" spans="1:28">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c r="X334" s="186"/>
      <c r="Y334" s="186"/>
      <c r="Z334" s="186"/>
      <c r="AA334" s="186"/>
      <c r="AB334" s="186"/>
    </row>
    <row r="335" spans="1:28">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c r="X335" s="186"/>
      <c r="Y335" s="186"/>
      <c r="Z335" s="186"/>
      <c r="AA335" s="186"/>
      <c r="AB335" s="186"/>
    </row>
    <row r="336" spans="1:28">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c r="X336" s="186"/>
      <c r="Y336" s="186"/>
      <c r="Z336" s="186"/>
      <c r="AA336" s="186"/>
      <c r="AB336" s="186"/>
    </row>
    <row r="337" spans="1:28">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c r="X337" s="186"/>
      <c r="Y337" s="186"/>
      <c r="Z337" s="186"/>
      <c r="AA337" s="186"/>
      <c r="AB337" s="186"/>
    </row>
    <row r="338" spans="1:28">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c r="X338" s="186"/>
      <c r="Y338" s="186"/>
      <c r="Z338" s="186"/>
      <c r="AA338" s="186"/>
      <c r="AB338" s="186"/>
    </row>
    <row r="339" spans="1:28">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c r="X339" s="186"/>
      <c r="Y339" s="186"/>
      <c r="Z339" s="186"/>
      <c r="AA339" s="186"/>
      <c r="AB339" s="186"/>
    </row>
    <row r="340" spans="1:28">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c r="X340" s="186"/>
      <c r="Y340" s="186"/>
      <c r="Z340" s="186"/>
      <c r="AA340" s="186"/>
      <c r="AB340" s="186"/>
    </row>
    <row r="341" spans="1:28">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c r="X341" s="186"/>
      <c r="Y341" s="186"/>
      <c r="Z341" s="186"/>
      <c r="AA341" s="186"/>
      <c r="AB341" s="186"/>
    </row>
    <row r="342" spans="1:28">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c r="X342" s="186"/>
      <c r="Y342" s="186"/>
      <c r="Z342" s="186"/>
      <c r="AA342" s="186"/>
      <c r="AB342" s="186"/>
    </row>
    <row r="343" spans="1:28">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c r="X343" s="186"/>
      <c r="Y343" s="186"/>
      <c r="Z343" s="186"/>
      <c r="AA343" s="186"/>
      <c r="AB343" s="186"/>
    </row>
    <row r="344" spans="1:28">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c r="X344" s="186"/>
      <c r="Y344" s="186"/>
      <c r="Z344" s="186"/>
      <c r="AA344" s="186"/>
      <c r="AB344" s="186"/>
    </row>
    <row r="345" spans="1:28">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c r="X345" s="186"/>
      <c r="Y345" s="186"/>
      <c r="Z345" s="186"/>
      <c r="AA345" s="186"/>
      <c r="AB345" s="186"/>
    </row>
    <row r="346" spans="1:28">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c r="X346" s="186"/>
      <c r="Y346" s="186"/>
      <c r="Z346" s="186"/>
      <c r="AA346" s="186"/>
      <c r="AB346" s="186"/>
    </row>
    <row r="347" spans="1:28">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c r="X347" s="186"/>
      <c r="Y347" s="186"/>
      <c r="Z347" s="186"/>
      <c r="AA347" s="186"/>
      <c r="AB347" s="186"/>
    </row>
    <row r="348" spans="1:28">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c r="X348" s="186"/>
      <c r="Y348" s="186"/>
      <c r="Z348" s="186"/>
      <c r="AA348" s="186"/>
      <c r="AB348" s="186"/>
    </row>
    <row r="349" spans="1:28">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c r="X349" s="186"/>
      <c r="Y349" s="186"/>
      <c r="Z349" s="186"/>
      <c r="AA349" s="186"/>
      <c r="AB349" s="186"/>
    </row>
    <row r="350" spans="1:28">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c r="X350" s="186"/>
      <c r="Y350" s="186"/>
      <c r="Z350" s="186"/>
      <c r="AA350" s="186"/>
      <c r="AB350" s="186"/>
    </row>
    <row r="351" spans="1:28">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c r="X351" s="186"/>
      <c r="Y351" s="186"/>
      <c r="Z351" s="186"/>
      <c r="AA351" s="186"/>
      <c r="AB351" s="186"/>
    </row>
    <row r="352" spans="1:28">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c r="X352" s="186"/>
      <c r="Y352" s="186"/>
      <c r="Z352" s="186"/>
      <c r="AA352" s="186"/>
      <c r="AB352" s="186"/>
    </row>
    <row r="353" spans="1:28">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c r="X353" s="186"/>
      <c r="Y353" s="186"/>
      <c r="Z353" s="186"/>
      <c r="AA353" s="186"/>
      <c r="AB353" s="186"/>
    </row>
    <row r="354" spans="1:28">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c r="X354" s="186"/>
      <c r="Y354" s="186"/>
      <c r="Z354" s="186"/>
      <c r="AA354" s="186"/>
      <c r="AB354" s="186"/>
    </row>
    <row r="355" spans="1:28">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c r="X355" s="186"/>
      <c r="Y355" s="186"/>
      <c r="Z355" s="186"/>
      <c r="AA355" s="186"/>
      <c r="AB355" s="186"/>
    </row>
    <row r="356" spans="1:28">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c r="X356" s="186"/>
      <c r="Y356" s="186"/>
      <c r="Z356" s="186"/>
      <c r="AA356" s="186"/>
      <c r="AB356" s="186"/>
    </row>
    <row r="357" spans="1:28">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c r="X357" s="186"/>
      <c r="Y357" s="186"/>
      <c r="Z357" s="186"/>
      <c r="AA357" s="186"/>
      <c r="AB357" s="186"/>
    </row>
    <row r="358" spans="1:28">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c r="X358" s="186"/>
      <c r="Y358" s="186"/>
      <c r="Z358" s="186"/>
      <c r="AA358" s="186"/>
      <c r="AB358" s="186"/>
    </row>
    <row r="359" spans="1:28">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c r="X359" s="186"/>
      <c r="Y359" s="186"/>
      <c r="Z359" s="186"/>
      <c r="AA359" s="186"/>
      <c r="AB359" s="186"/>
    </row>
    <row r="360" spans="1:28">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c r="X360" s="186"/>
      <c r="Y360" s="186"/>
      <c r="Z360" s="186"/>
      <c r="AA360" s="186"/>
      <c r="AB360" s="18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2"/>
  <sheetViews>
    <sheetView view="pageBreakPreview" topLeftCell="A19" zoomScale="70" zoomScaleNormal="60" zoomScaleSheetLayoutView="70" workbookViewId="0">
      <selection activeCell="K36" sqref="K36"/>
    </sheetView>
  </sheetViews>
  <sheetFormatPr defaultColWidth="10.7109375" defaultRowHeight="15.75"/>
  <cols>
    <col min="1" max="1" width="9.5703125" style="11" customWidth="1"/>
    <col min="2" max="2" width="8.7109375" style="11" customWidth="1"/>
    <col min="3" max="3" width="12.7109375" style="11" customWidth="1"/>
    <col min="4" max="4" width="56.42578125" style="11" customWidth="1"/>
    <col min="5" max="5" width="11.140625" style="11" customWidth="1"/>
    <col min="6" max="6" width="11" style="11" customWidth="1"/>
    <col min="7" max="8" width="8.7109375" style="11" customWidth="1"/>
    <col min="9" max="9" width="7.28515625" style="11" customWidth="1"/>
    <col min="10" max="10" width="9.28515625" style="11" customWidth="1"/>
    <col min="11" max="11" width="10.28515625" style="11" customWidth="1"/>
    <col min="12" max="14" width="8.7109375" style="11" customWidth="1"/>
    <col min="15" max="15" width="16.7109375" style="11" customWidth="1"/>
    <col min="16" max="16" width="19.42578125" style="11" customWidth="1"/>
    <col min="17" max="17" width="21.7109375" style="11" customWidth="1"/>
    <col min="18" max="18" width="22" style="11" customWidth="1"/>
    <col min="19" max="19" width="19.7109375" style="11" customWidth="1"/>
    <col min="20" max="20" width="18.42578125" style="11" customWidth="1"/>
    <col min="21" max="237" width="10.7109375" style="11"/>
    <col min="238" max="242" width="15.7109375" style="11" customWidth="1"/>
    <col min="243" max="246" width="12.7109375" style="11" customWidth="1"/>
    <col min="247" max="250" width="15.7109375" style="11" customWidth="1"/>
    <col min="251" max="251" width="22.85546875" style="11" customWidth="1"/>
    <col min="252" max="252" width="20.7109375" style="11" customWidth="1"/>
    <col min="253" max="253" width="16.7109375" style="11" customWidth="1"/>
    <col min="254" max="493" width="10.7109375" style="11"/>
    <col min="494" max="498" width="15.7109375" style="11" customWidth="1"/>
    <col min="499" max="502" width="12.7109375" style="11" customWidth="1"/>
    <col min="503" max="506" width="15.7109375" style="11" customWidth="1"/>
    <col min="507" max="507" width="22.85546875" style="11" customWidth="1"/>
    <col min="508" max="508" width="20.7109375" style="11" customWidth="1"/>
    <col min="509" max="509" width="16.7109375" style="11" customWidth="1"/>
    <col min="510" max="749" width="10.7109375" style="11"/>
    <col min="750" max="754" width="15.7109375" style="11" customWidth="1"/>
    <col min="755" max="758" width="12.7109375" style="11" customWidth="1"/>
    <col min="759" max="762" width="15.7109375" style="11" customWidth="1"/>
    <col min="763" max="763" width="22.85546875" style="11" customWidth="1"/>
    <col min="764" max="764" width="20.7109375" style="11" customWidth="1"/>
    <col min="765" max="765" width="16.7109375" style="11" customWidth="1"/>
    <col min="766" max="1005" width="10.7109375" style="11"/>
    <col min="1006" max="1010" width="15.7109375" style="11" customWidth="1"/>
    <col min="1011" max="1014" width="12.7109375" style="11" customWidth="1"/>
    <col min="1015" max="1018" width="15.7109375" style="11" customWidth="1"/>
    <col min="1019" max="1019" width="22.85546875" style="11" customWidth="1"/>
    <col min="1020" max="1020" width="20.7109375" style="11" customWidth="1"/>
    <col min="1021" max="1021" width="16.7109375" style="11" customWidth="1"/>
    <col min="1022" max="1261" width="10.7109375" style="11"/>
    <col min="1262" max="1266" width="15.7109375" style="11" customWidth="1"/>
    <col min="1267" max="1270" width="12.7109375" style="11" customWidth="1"/>
    <col min="1271" max="1274" width="15.7109375" style="11" customWidth="1"/>
    <col min="1275" max="1275" width="22.85546875" style="11" customWidth="1"/>
    <col min="1276" max="1276" width="20.7109375" style="11" customWidth="1"/>
    <col min="1277" max="1277" width="16.7109375" style="11" customWidth="1"/>
    <col min="1278" max="1517" width="10.7109375" style="11"/>
    <col min="1518" max="1522" width="15.7109375" style="11" customWidth="1"/>
    <col min="1523" max="1526" width="12.7109375" style="11" customWidth="1"/>
    <col min="1527" max="1530" width="15.7109375" style="11" customWidth="1"/>
    <col min="1531" max="1531" width="22.85546875" style="11" customWidth="1"/>
    <col min="1532" max="1532" width="20.7109375" style="11" customWidth="1"/>
    <col min="1533" max="1533" width="16.7109375" style="11" customWidth="1"/>
    <col min="1534" max="1773" width="10.7109375" style="11"/>
    <col min="1774" max="1778" width="15.7109375" style="11" customWidth="1"/>
    <col min="1779" max="1782" width="12.7109375" style="11" customWidth="1"/>
    <col min="1783" max="1786" width="15.7109375" style="11" customWidth="1"/>
    <col min="1787" max="1787" width="22.85546875" style="11" customWidth="1"/>
    <col min="1788" max="1788" width="20.7109375" style="11" customWidth="1"/>
    <col min="1789" max="1789" width="16.7109375" style="11" customWidth="1"/>
    <col min="1790" max="2029" width="10.7109375" style="11"/>
    <col min="2030" max="2034" width="15.7109375" style="11" customWidth="1"/>
    <col min="2035" max="2038" width="12.7109375" style="11" customWidth="1"/>
    <col min="2039" max="2042" width="15.7109375" style="11" customWidth="1"/>
    <col min="2043" max="2043" width="22.85546875" style="11" customWidth="1"/>
    <col min="2044" max="2044" width="20.7109375" style="11" customWidth="1"/>
    <col min="2045" max="2045" width="16.7109375" style="11" customWidth="1"/>
    <col min="2046" max="2285" width="10.7109375" style="11"/>
    <col min="2286" max="2290" width="15.7109375" style="11" customWidth="1"/>
    <col min="2291" max="2294" width="12.7109375" style="11" customWidth="1"/>
    <col min="2295" max="2298" width="15.7109375" style="11" customWidth="1"/>
    <col min="2299" max="2299" width="22.85546875" style="11" customWidth="1"/>
    <col min="2300" max="2300" width="20.7109375" style="11" customWidth="1"/>
    <col min="2301" max="2301" width="16.7109375" style="11" customWidth="1"/>
    <col min="2302" max="2541" width="10.7109375" style="11"/>
    <col min="2542" max="2546" width="15.7109375" style="11" customWidth="1"/>
    <col min="2547" max="2550" width="12.7109375" style="11" customWidth="1"/>
    <col min="2551" max="2554" width="15.7109375" style="11" customWidth="1"/>
    <col min="2555" max="2555" width="22.85546875" style="11" customWidth="1"/>
    <col min="2556" max="2556" width="20.7109375" style="11" customWidth="1"/>
    <col min="2557" max="2557" width="16.7109375" style="11" customWidth="1"/>
    <col min="2558" max="2797" width="10.7109375" style="11"/>
    <col min="2798" max="2802" width="15.7109375" style="11" customWidth="1"/>
    <col min="2803" max="2806" width="12.7109375" style="11" customWidth="1"/>
    <col min="2807" max="2810" width="15.7109375" style="11" customWidth="1"/>
    <col min="2811" max="2811" width="22.85546875" style="11" customWidth="1"/>
    <col min="2812" max="2812" width="20.7109375" style="11" customWidth="1"/>
    <col min="2813" max="2813" width="16.7109375" style="11" customWidth="1"/>
    <col min="2814" max="3053" width="10.7109375" style="11"/>
    <col min="3054" max="3058" width="15.7109375" style="11" customWidth="1"/>
    <col min="3059" max="3062" width="12.7109375" style="11" customWidth="1"/>
    <col min="3063" max="3066" width="15.7109375" style="11" customWidth="1"/>
    <col min="3067" max="3067" width="22.85546875" style="11" customWidth="1"/>
    <col min="3068" max="3068" width="20.7109375" style="11" customWidth="1"/>
    <col min="3069" max="3069" width="16.7109375" style="11" customWidth="1"/>
    <col min="3070" max="3309" width="10.7109375" style="11"/>
    <col min="3310" max="3314" width="15.7109375" style="11" customWidth="1"/>
    <col min="3315" max="3318" width="12.7109375" style="11" customWidth="1"/>
    <col min="3319" max="3322" width="15.7109375" style="11" customWidth="1"/>
    <col min="3323" max="3323" width="22.85546875" style="11" customWidth="1"/>
    <col min="3324" max="3324" width="20.7109375" style="11" customWidth="1"/>
    <col min="3325" max="3325" width="16.7109375" style="11" customWidth="1"/>
    <col min="3326" max="3565" width="10.7109375" style="11"/>
    <col min="3566" max="3570" width="15.7109375" style="11" customWidth="1"/>
    <col min="3571" max="3574" width="12.7109375" style="11" customWidth="1"/>
    <col min="3575" max="3578" width="15.7109375" style="11" customWidth="1"/>
    <col min="3579" max="3579" width="22.85546875" style="11" customWidth="1"/>
    <col min="3580" max="3580" width="20.7109375" style="11" customWidth="1"/>
    <col min="3581" max="3581" width="16.7109375" style="11" customWidth="1"/>
    <col min="3582" max="3821" width="10.7109375" style="11"/>
    <col min="3822" max="3826" width="15.7109375" style="11" customWidth="1"/>
    <col min="3827" max="3830" width="12.7109375" style="11" customWidth="1"/>
    <col min="3831" max="3834" width="15.7109375" style="11" customWidth="1"/>
    <col min="3835" max="3835" width="22.85546875" style="11" customWidth="1"/>
    <col min="3836" max="3836" width="20.7109375" style="11" customWidth="1"/>
    <col min="3837" max="3837" width="16.7109375" style="11" customWidth="1"/>
    <col min="3838" max="4077" width="10.7109375" style="11"/>
    <col min="4078" max="4082" width="15.7109375" style="11" customWidth="1"/>
    <col min="4083" max="4086" width="12.7109375" style="11" customWidth="1"/>
    <col min="4087" max="4090" width="15.7109375" style="11" customWidth="1"/>
    <col min="4091" max="4091" width="22.85546875" style="11" customWidth="1"/>
    <col min="4092" max="4092" width="20.7109375" style="11" customWidth="1"/>
    <col min="4093" max="4093" width="16.7109375" style="11" customWidth="1"/>
    <col min="4094" max="4333" width="10.7109375" style="11"/>
    <col min="4334" max="4338" width="15.7109375" style="11" customWidth="1"/>
    <col min="4339" max="4342" width="12.7109375" style="11" customWidth="1"/>
    <col min="4343" max="4346" width="15.7109375" style="11" customWidth="1"/>
    <col min="4347" max="4347" width="22.85546875" style="11" customWidth="1"/>
    <col min="4348" max="4348" width="20.7109375" style="11" customWidth="1"/>
    <col min="4349" max="4349" width="16.7109375" style="11" customWidth="1"/>
    <col min="4350" max="4589" width="10.7109375" style="11"/>
    <col min="4590" max="4594" width="15.7109375" style="11" customWidth="1"/>
    <col min="4595" max="4598" width="12.7109375" style="11" customWidth="1"/>
    <col min="4599" max="4602" width="15.7109375" style="11" customWidth="1"/>
    <col min="4603" max="4603" width="22.85546875" style="11" customWidth="1"/>
    <col min="4604" max="4604" width="20.7109375" style="11" customWidth="1"/>
    <col min="4605" max="4605" width="16.7109375" style="11" customWidth="1"/>
    <col min="4606" max="4845" width="10.7109375" style="11"/>
    <col min="4846" max="4850" width="15.7109375" style="11" customWidth="1"/>
    <col min="4851" max="4854" width="12.7109375" style="11" customWidth="1"/>
    <col min="4855" max="4858" width="15.7109375" style="11" customWidth="1"/>
    <col min="4859" max="4859" width="22.85546875" style="11" customWidth="1"/>
    <col min="4860" max="4860" width="20.7109375" style="11" customWidth="1"/>
    <col min="4861" max="4861" width="16.7109375" style="11" customWidth="1"/>
    <col min="4862" max="5101" width="10.7109375" style="11"/>
    <col min="5102" max="5106" width="15.7109375" style="11" customWidth="1"/>
    <col min="5107" max="5110" width="12.7109375" style="11" customWidth="1"/>
    <col min="5111" max="5114" width="15.7109375" style="11" customWidth="1"/>
    <col min="5115" max="5115" width="22.85546875" style="11" customWidth="1"/>
    <col min="5116" max="5116" width="20.7109375" style="11" customWidth="1"/>
    <col min="5117" max="5117" width="16.7109375" style="11" customWidth="1"/>
    <col min="5118" max="5357" width="10.7109375" style="11"/>
    <col min="5358" max="5362" width="15.7109375" style="11" customWidth="1"/>
    <col min="5363" max="5366" width="12.7109375" style="11" customWidth="1"/>
    <col min="5367" max="5370" width="15.7109375" style="11" customWidth="1"/>
    <col min="5371" max="5371" width="22.85546875" style="11" customWidth="1"/>
    <col min="5372" max="5372" width="20.7109375" style="11" customWidth="1"/>
    <col min="5373" max="5373" width="16.7109375" style="11" customWidth="1"/>
    <col min="5374" max="5613" width="10.7109375" style="11"/>
    <col min="5614" max="5618" width="15.7109375" style="11" customWidth="1"/>
    <col min="5619" max="5622" width="12.7109375" style="11" customWidth="1"/>
    <col min="5623" max="5626" width="15.7109375" style="11" customWidth="1"/>
    <col min="5627" max="5627" width="22.85546875" style="11" customWidth="1"/>
    <col min="5628" max="5628" width="20.7109375" style="11" customWidth="1"/>
    <col min="5629" max="5629" width="16.7109375" style="11" customWidth="1"/>
    <col min="5630" max="5869" width="10.7109375" style="11"/>
    <col min="5870" max="5874" width="15.7109375" style="11" customWidth="1"/>
    <col min="5875" max="5878" width="12.7109375" style="11" customWidth="1"/>
    <col min="5879" max="5882" width="15.7109375" style="11" customWidth="1"/>
    <col min="5883" max="5883" width="22.85546875" style="11" customWidth="1"/>
    <col min="5884" max="5884" width="20.7109375" style="11" customWidth="1"/>
    <col min="5885" max="5885" width="16.7109375" style="11" customWidth="1"/>
    <col min="5886" max="6125" width="10.7109375" style="11"/>
    <col min="6126" max="6130" width="15.7109375" style="11" customWidth="1"/>
    <col min="6131" max="6134" width="12.7109375" style="11" customWidth="1"/>
    <col min="6135" max="6138" width="15.7109375" style="11" customWidth="1"/>
    <col min="6139" max="6139" width="22.85546875" style="11" customWidth="1"/>
    <col min="6140" max="6140" width="20.7109375" style="11" customWidth="1"/>
    <col min="6141" max="6141" width="16.7109375" style="11" customWidth="1"/>
    <col min="6142" max="6381" width="10.7109375" style="11"/>
    <col min="6382" max="6386" width="15.7109375" style="11" customWidth="1"/>
    <col min="6387" max="6390" width="12.7109375" style="11" customWidth="1"/>
    <col min="6391" max="6394" width="15.7109375" style="11" customWidth="1"/>
    <col min="6395" max="6395" width="22.85546875" style="11" customWidth="1"/>
    <col min="6396" max="6396" width="20.7109375" style="11" customWidth="1"/>
    <col min="6397" max="6397" width="16.7109375" style="11" customWidth="1"/>
    <col min="6398" max="6637" width="10.7109375" style="11"/>
    <col min="6638" max="6642" width="15.7109375" style="11" customWidth="1"/>
    <col min="6643" max="6646" width="12.7109375" style="11" customWidth="1"/>
    <col min="6647" max="6650" width="15.7109375" style="11" customWidth="1"/>
    <col min="6651" max="6651" width="22.85546875" style="11" customWidth="1"/>
    <col min="6652" max="6652" width="20.7109375" style="11" customWidth="1"/>
    <col min="6653" max="6653" width="16.7109375" style="11" customWidth="1"/>
    <col min="6654" max="6893" width="10.7109375" style="11"/>
    <col min="6894" max="6898" width="15.7109375" style="11" customWidth="1"/>
    <col min="6899" max="6902" width="12.7109375" style="11" customWidth="1"/>
    <col min="6903" max="6906" width="15.7109375" style="11" customWidth="1"/>
    <col min="6907" max="6907" width="22.85546875" style="11" customWidth="1"/>
    <col min="6908" max="6908" width="20.7109375" style="11" customWidth="1"/>
    <col min="6909" max="6909" width="16.7109375" style="11" customWidth="1"/>
    <col min="6910" max="7149" width="10.7109375" style="11"/>
    <col min="7150" max="7154" width="15.7109375" style="11" customWidth="1"/>
    <col min="7155" max="7158" width="12.7109375" style="11" customWidth="1"/>
    <col min="7159" max="7162" width="15.7109375" style="11" customWidth="1"/>
    <col min="7163" max="7163" width="22.85546875" style="11" customWidth="1"/>
    <col min="7164" max="7164" width="20.7109375" style="11" customWidth="1"/>
    <col min="7165" max="7165" width="16.7109375" style="11" customWidth="1"/>
    <col min="7166" max="7405" width="10.7109375" style="11"/>
    <col min="7406" max="7410" width="15.7109375" style="11" customWidth="1"/>
    <col min="7411" max="7414" width="12.7109375" style="11" customWidth="1"/>
    <col min="7415" max="7418" width="15.7109375" style="11" customWidth="1"/>
    <col min="7419" max="7419" width="22.85546875" style="11" customWidth="1"/>
    <col min="7420" max="7420" width="20.7109375" style="11" customWidth="1"/>
    <col min="7421" max="7421" width="16.7109375" style="11" customWidth="1"/>
    <col min="7422" max="7661" width="10.7109375" style="11"/>
    <col min="7662" max="7666" width="15.7109375" style="11" customWidth="1"/>
    <col min="7667" max="7670" width="12.7109375" style="11" customWidth="1"/>
    <col min="7671" max="7674" width="15.7109375" style="11" customWidth="1"/>
    <col min="7675" max="7675" width="22.85546875" style="11" customWidth="1"/>
    <col min="7676" max="7676" width="20.7109375" style="11" customWidth="1"/>
    <col min="7677" max="7677" width="16.7109375" style="11" customWidth="1"/>
    <col min="7678" max="7917" width="10.7109375" style="11"/>
    <col min="7918" max="7922" width="15.7109375" style="11" customWidth="1"/>
    <col min="7923" max="7926" width="12.7109375" style="11" customWidth="1"/>
    <col min="7927" max="7930" width="15.7109375" style="11" customWidth="1"/>
    <col min="7931" max="7931" width="22.85546875" style="11" customWidth="1"/>
    <col min="7932" max="7932" width="20.7109375" style="11" customWidth="1"/>
    <col min="7933" max="7933" width="16.7109375" style="11" customWidth="1"/>
    <col min="7934" max="8173" width="10.7109375" style="11"/>
    <col min="8174" max="8178" width="15.7109375" style="11" customWidth="1"/>
    <col min="8179" max="8182" width="12.7109375" style="11" customWidth="1"/>
    <col min="8183" max="8186" width="15.7109375" style="11" customWidth="1"/>
    <col min="8187" max="8187" width="22.85546875" style="11" customWidth="1"/>
    <col min="8188" max="8188" width="20.7109375" style="11" customWidth="1"/>
    <col min="8189" max="8189" width="16.7109375" style="11" customWidth="1"/>
    <col min="8190" max="8429" width="10.7109375" style="11"/>
    <col min="8430" max="8434" width="15.7109375" style="11" customWidth="1"/>
    <col min="8435" max="8438" width="12.7109375" style="11" customWidth="1"/>
    <col min="8439" max="8442" width="15.7109375" style="11" customWidth="1"/>
    <col min="8443" max="8443" width="22.85546875" style="11" customWidth="1"/>
    <col min="8444" max="8444" width="20.7109375" style="11" customWidth="1"/>
    <col min="8445" max="8445" width="16.7109375" style="11" customWidth="1"/>
    <col min="8446" max="8685" width="10.7109375" style="11"/>
    <col min="8686" max="8690" width="15.7109375" style="11" customWidth="1"/>
    <col min="8691" max="8694" width="12.7109375" style="11" customWidth="1"/>
    <col min="8695" max="8698" width="15.7109375" style="11" customWidth="1"/>
    <col min="8699" max="8699" width="22.85546875" style="11" customWidth="1"/>
    <col min="8700" max="8700" width="20.7109375" style="11" customWidth="1"/>
    <col min="8701" max="8701" width="16.7109375" style="11" customWidth="1"/>
    <col min="8702" max="8941" width="10.7109375" style="11"/>
    <col min="8942" max="8946" width="15.7109375" style="11" customWidth="1"/>
    <col min="8947" max="8950" width="12.7109375" style="11" customWidth="1"/>
    <col min="8951" max="8954" width="15.7109375" style="11" customWidth="1"/>
    <col min="8955" max="8955" width="22.85546875" style="11" customWidth="1"/>
    <col min="8956" max="8956" width="20.7109375" style="11" customWidth="1"/>
    <col min="8957" max="8957" width="16.7109375" style="11" customWidth="1"/>
    <col min="8958" max="9197" width="10.7109375" style="11"/>
    <col min="9198" max="9202" width="15.7109375" style="11" customWidth="1"/>
    <col min="9203" max="9206" width="12.7109375" style="11" customWidth="1"/>
    <col min="9207" max="9210" width="15.7109375" style="11" customWidth="1"/>
    <col min="9211" max="9211" width="22.85546875" style="11" customWidth="1"/>
    <col min="9212" max="9212" width="20.7109375" style="11" customWidth="1"/>
    <col min="9213" max="9213" width="16.7109375" style="11" customWidth="1"/>
    <col min="9214" max="9453" width="10.7109375" style="11"/>
    <col min="9454" max="9458" width="15.7109375" style="11" customWidth="1"/>
    <col min="9459" max="9462" width="12.7109375" style="11" customWidth="1"/>
    <col min="9463" max="9466" width="15.7109375" style="11" customWidth="1"/>
    <col min="9467" max="9467" width="22.85546875" style="11" customWidth="1"/>
    <col min="9468" max="9468" width="20.7109375" style="11" customWidth="1"/>
    <col min="9469" max="9469" width="16.7109375" style="11" customWidth="1"/>
    <col min="9470" max="9709" width="10.7109375" style="11"/>
    <col min="9710" max="9714" width="15.7109375" style="11" customWidth="1"/>
    <col min="9715" max="9718" width="12.7109375" style="11" customWidth="1"/>
    <col min="9719" max="9722" width="15.7109375" style="11" customWidth="1"/>
    <col min="9723" max="9723" width="22.85546875" style="11" customWidth="1"/>
    <col min="9724" max="9724" width="20.7109375" style="11" customWidth="1"/>
    <col min="9725" max="9725" width="16.7109375" style="11" customWidth="1"/>
    <col min="9726" max="9965" width="10.7109375" style="11"/>
    <col min="9966" max="9970" width="15.7109375" style="11" customWidth="1"/>
    <col min="9971" max="9974" width="12.7109375" style="11" customWidth="1"/>
    <col min="9975" max="9978" width="15.7109375" style="11" customWidth="1"/>
    <col min="9979" max="9979" width="22.85546875" style="11" customWidth="1"/>
    <col min="9980" max="9980" width="20.7109375" style="11" customWidth="1"/>
    <col min="9981" max="9981" width="16.7109375" style="11" customWidth="1"/>
    <col min="9982" max="10221" width="10.7109375" style="11"/>
    <col min="10222" max="10226" width="15.7109375" style="11" customWidth="1"/>
    <col min="10227" max="10230" width="12.7109375" style="11" customWidth="1"/>
    <col min="10231" max="10234" width="15.7109375" style="11" customWidth="1"/>
    <col min="10235" max="10235" width="22.85546875" style="11" customWidth="1"/>
    <col min="10236" max="10236" width="20.7109375" style="11" customWidth="1"/>
    <col min="10237" max="10237" width="16.7109375" style="11" customWidth="1"/>
    <col min="10238" max="10477" width="10.7109375" style="11"/>
    <col min="10478" max="10482" width="15.7109375" style="11" customWidth="1"/>
    <col min="10483" max="10486" width="12.7109375" style="11" customWidth="1"/>
    <col min="10487" max="10490" width="15.7109375" style="11" customWidth="1"/>
    <col min="10491" max="10491" width="22.85546875" style="11" customWidth="1"/>
    <col min="10492" max="10492" width="20.7109375" style="11" customWidth="1"/>
    <col min="10493" max="10493" width="16.7109375" style="11" customWidth="1"/>
    <col min="10494" max="10733" width="10.7109375" style="11"/>
    <col min="10734" max="10738" width="15.7109375" style="11" customWidth="1"/>
    <col min="10739" max="10742" width="12.7109375" style="11" customWidth="1"/>
    <col min="10743" max="10746" width="15.7109375" style="11" customWidth="1"/>
    <col min="10747" max="10747" width="22.85546875" style="11" customWidth="1"/>
    <col min="10748" max="10748" width="20.7109375" style="11" customWidth="1"/>
    <col min="10749" max="10749" width="16.7109375" style="11" customWidth="1"/>
    <col min="10750" max="10989" width="10.7109375" style="11"/>
    <col min="10990" max="10994" width="15.7109375" style="11" customWidth="1"/>
    <col min="10995" max="10998" width="12.7109375" style="11" customWidth="1"/>
    <col min="10999" max="11002" width="15.7109375" style="11" customWidth="1"/>
    <col min="11003" max="11003" width="22.85546875" style="11" customWidth="1"/>
    <col min="11004" max="11004" width="20.7109375" style="11" customWidth="1"/>
    <col min="11005" max="11005" width="16.7109375" style="11" customWidth="1"/>
    <col min="11006" max="11245" width="10.7109375" style="11"/>
    <col min="11246" max="11250" width="15.7109375" style="11" customWidth="1"/>
    <col min="11251" max="11254" width="12.7109375" style="11" customWidth="1"/>
    <col min="11255" max="11258" width="15.7109375" style="11" customWidth="1"/>
    <col min="11259" max="11259" width="22.85546875" style="11" customWidth="1"/>
    <col min="11260" max="11260" width="20.7109375" style="11" customWidth="1"/>
    <col min="11261" max="11261" width="16.7109375" style="11" customWidth="1"/>
    <col min="11262" max="11501" width="10.7109375" style="11"/>
    <col min="11502" max="11506" width="15.7109375" style="11" customWidth="1"/>
    <col min="11507" max="11510" width="12.7109375" style="11" customWidth="1"/>
    <col min="11511" max="11514" width="15.7109375" style="11" customWidth="1"/>
    <col min="11515" max="11515" width="22.85546875" style="11" customWidth="1"/>
    <col min="11516" max="11516" width="20.7109375" style="11" customWidth="1"/>
    <col min="11517" max="11517" width="16.7109375" style="11" customWidth="1"/>
    <col min="11518" max="11757" width="10.7109375" style="11"/>
    <col min="11758" max="11762" width="15.7109375" style="11" customWidth="1"/>
    <col min="11763" max="11766" width="12.7109375" style="11" customWidth="1"/>
    <col min="11767" max="11770" width="15.7109375" style="11" customWidth="1"/>
    <col min="11771" max="11771" width="22.85546875" style="11" customWidth="1"/>
    <col min="11772" max="11772" width="20.7109375" style="11" customWidth="1"/>
    <col min="11773" max="11773" width="16.7109375" style="11" customWidth="1"/>
    <col min="11774" max="12013" width="10.7109375" style="11"/>
    <col min="12014" max="12018" width="15.7109375" style="11" customWidth="1"/>
    <col min="12019" max="12022" width="12.7109375" style="11" customWidth="1"/>
    <col min="12023" max="12026" width="15.7109375" style="11" customWidth="1"/>
    <col min="12027" max="12027" width="22.85546875" style="11" customWidth="1"/>
    <col min="12028" max="12028" width="20.7109375" style="11" customWidth="1"/>
    <col min="12029" max="12029" width="16.7109375" style="11" customWidth="1"/>
    <col min="12030" max="12269" width="10.7109375" style="11"/>
    <col min="12270" max="12274" width="15.7109375" style="11" customWidth="1"/>
    <col min="12275" max="12278" width="12.7109375" style="11" customWidth="1"/>
    <col min="12279" max="12282" width="15.7109375" style="11" customWidth="1"/>
    <col min="12283" max="12283" width="22.85546875" style="11" customWidth="1"/>
    <col min="12284" max="12284" width="20.7109375" style="11" customWidth="1"/>
    <col min="12285" max="12285" width="16.7109375" style="11" customWidth="1"/>
    <col min="12286" max="12525" width="10.7109375" style="11"/>
    <col min="12526" max="12530" width="15.7109375" style="11" customWidth="1"/>
    <col min="12531" max="12534" width="12.7109375" style="11" customWidth="1"/>
    <col min="12535" max="12538" width="15.7109375" style="11" customWidth="1"/>
    <col min="12539" max="12539" width="22.85546875" style="11" customWidth="1"/>
    <col min="12540" max="12540" width="20.7109375" style="11" customWidth="1"/>
    <col min="12541" max="12541" width="16.7109375" style="11" customWidth="1"/>
    <col min="12542" max="12781" width="10.7109375" style="11"/>
    <col min="12782" max="12786" width="15.7109375" style="11" customWidth="1"/>
    <col min="12787" max="12790" width="12.7109375" style="11" customWidth="1"/>
    <col min="12791" max="12794" width="15.7109375" style="11" customWidth="1"/>
    <col min="12795" max="12795" width="22.85546875" style="11" customWidth="1"/>
    <col min="12796" max="12796" width="20.7109375" style="11" customWidth="1"/>
    <col min="12797" max="12797" width="16.7109375" style="11" customWidth="1"/>
    <col min="12798" max="13037" width="10.7109375" style="11"/>
    <col min="13038" max="13042" width="15.7109375" style="11" customWidth="1"/>
    <col min="13043" max="13046" width="12.7109375" style="11" customWidth="1"/>
    <col min="13047" max="13050" width="15.7109375" style="11" customWidth="1"/>
    <col min="13051" max="13051" width="22.85546875" style="11" customWidth="1"/>
    <col min="13052" max="13052" width="20.7109375" style="11" customWidth="1"/>
    <col min="13053" max="13053" width="16.7109375" style="11" customWidth="1"/>
    <col min="13054" max="13293" width="10.7109375" style="11"/>
    <col min="13294" max="13298" width="15.7109375" style="11" customWidth="1"/>
    <col min="13299" max="13302" width="12.7109375" style="11" customWidth="1"/>
    <col min="13303" max="13306" width="15.7109375" style="11" customWidth="1"/>
    <col min="13307" max="13307" width="22.85546875" style="11" customWidth="1"/>
    <col min="13308" max="13308" width="20.7109375" style="11" customWidth="1"/>
    <col min="13309" max="13309" width="16.7109375" style="11" customWidth="1"/>
    <col min="13310" max="13549" width="10.7109375" style="11"/>
    <col min="13550" max="13554" width="15.7109375" style="11" customWidth="1"/>
    <col min="13555" max="13558" width="12.7109375" style="11" customWidth="1"/>
    <col min="13559" max="13562" width="15.7109375" style="11" customWidth="1"/>
    <col min="13563" max="13563" width="22.85546875" style="11" customWidth="1"/>
    <col min="13564" max="13564" width="20.7109375" style="11" customWidth="1"/>
    <col min="13565" max="13565" width="16.7109375" style="11" customWidth="1"/>
    <col min="13566" max="13805" width="10.7109375" style="11"/>
    <col min="13806" max="13810" width="15.7109375" style="11" customWidth="1"/>
    <col min="13811" max="13814" width="12.7109375" style="11" customWidth="1"/>
    <col min="13815" max="13818" width="15.7109375" style="11" customWidth="1"/>
    <col min="13819" max="13819" width="22.85546875" style="11" customWidth="1"/>
    <col min="13820" max="13820" width="20.7109375" style="11" customWidth="1"/>
    <col min="13821" max="13821" width="16.7109375" style="11" customWidth="1"/>
    <col min="13822" max="14061" width="10.7109375" style="11"/>
    <col min="14062" max="14066" width="15.7109375" style="11" customWidth="1"/>
    <col min="14067" max="14070" width="12.7109375" style="11" customWidth="1"/>
    <col min="14071" max="14074" width="15.7109375" style="11" customWidth="1"/>
    <col min="14075" max="14075" width="22.85546875" style="11" customWidth="1"/>
    <col min="14076" max="14076" width="20.7109375" style="11" customWidth="1"/>
    <col min="14077" max="14077" width="16.7109375" style="11" customWidth="1"/>
    <col min="14078" max="14317" width="10.7109375" style="11"/>
    <col min="14318" max="14322" width="15.7109375" style="11" customWidth="1"/>
    <col min="14323" max="14326" width="12.7109375" style="11" customWidth="1"/>
    <col min="14327" max="14330" width="15.7109375" style="11" customWidth="1"/>
    <col min="14331" max="14331" width="22.85546875" style="11" customWidth="1"/>
    <col min="14332" max="14332" width="20.7109375" style="11" customWidth="1"/>
    <col min="14333" max="14333" width="16.7109375" style="11" customWidth="1"/>
    <col min="14334" max="14573" width="10.7109375" style="11"/>
    <col min="14574" max="14578" width="15.7109375" style="11" customWidth="1"/>
    <col min="14579" max="14582" width="12.7109375" style="11" customWidth="1"/>
    <col min="14583" max="14586" width="15.7109375" style="11" customWidth="1"/>
    <col min="14587" max="14587" width="22.85546875" style="11" customWidth="1"/>
    <col min="14588" max="14588" width="20.7109375" style="11" customWidth="1"/>
    <col min="14589" max="14589" width="16.7109375" style="11" customWidth="1"/>
    <col min="14590" max="14829" width="10.7109375" style="11"/>
    <col min="14830" max="14834" width="15.7109375" style="11" customWidth="1"/>
    <col min="14835" max="14838" width="12.7109375" style="11" customWidth="1"/>
    <col min="14839" max="14842" width="15.7109375" style="11" customWidth="1"/>
    <col min="14843" max="14843" width="22.85546875" style="11" customWidth="1"/>
    <col min="14844" max="14844" width="20.7109375" style="11" customWidth="1"/>
    <col min="14845" max="14845" width="16.7109375" style="11" customWidth="1"/>
    <col min="14846" max="15085" width="10.7109375" style="11"/>
    <col min="15086" max="15090" width="15.7109375" style="11" customWidth="1"/>
    <col min="15091" max="15094" width="12.7109375" style="11" customWidth="1"/>
    <col min="15095" max="15098" width="15.7109375" style="11" customWidth="1"/>
    <col min="15099" max="15099" width="22.85546875" style="11" customWidth="1"/>
    <col min="15100" max="15100" width="20.7109375" style="11" customWidth="1"/>
    <col min="15101" max="15101" width="16.7109375" style="11" customWidth="1"/>
    <col min="15102" max="15341" width="10.7109375" style="11"/>
    <col min="15342" max="15346" width="15.7109375" style="11" customWidth="1"/>
    <col min="15347" max="15350" width="12.7109375" style="11" customWidth="1"/>
    <col min="15351" max="15354" width="15.7109375" style="11" customWidth="1"/>
    <col min="15355" max="15355" width="22.85546875" style="11" customWidth="1"/>
    <col min="15356" max="15356" width="20.7109375" style="11" customWidth="1"/>
    <col min="15357" max="15357" width="16.7109375" style="11" customWidth="1"/>
    <col min="15358" max="15597" width="10.7109375" style="11"/>
    <col min="15598" max="15602" width="15.7109375" style="11" customWidth="1"/>
    <col min="15603" max="15606" width="12.7109375" style="11" customWidth="1"/>
    <col min="15607" max="15610" width="15.7109375" style="11" customWidth="1"/>
    <col min="15611" max="15611" width="22.85546875" style="11" customWidth="1"/>
    <col min="15612" max="15612" width="20.7109375" style="11" customWidth="1"/>
    <col min="15613" max="15613" width="16.7109375" style="11" customWidth="1"/>
    <col min="15614" max="15853" width="10.7109375" style="11"/>
    <col min="15854" max="15858" width="15.7109375" style="11" customWidth="1"/>
    <col min="15859" max="15862" width="12.7109375" style="11" customWidth="1"/>
    <col min="15863" max="15866" width="15.7109375" style="11" customWidth="1"/>
    <col min="15867" max="15867" width="22.85546875" style="11" customWidth="1"/>
    <col min="15868" max="15868" width="20.7109375" style="11" customWidth="1"/>
    <col min="15869" max="15869" width="16.7109375" style="11" customWidth="1"/>
    <col min="15870" max="16109" width="10.7109375" style="11"/>
    <col min="16110" max="16114" width="15.7109375" style="11" customWidth="1"/>
    <col min="16115" max="16118" width="12.7109375" style="11" customWidth="1"/>
    <col min="16119" max="16122" width="15.7109375" style="11" customWidth="1"/>
    <col min="16123" max="16123" width="22.85546875" style="11" customWidth="1"/>
    <col min="16124" max="16124" width="20.7109375" style="11" customWidth="1"/>
    <col min="16125" max="16125" width="16.7109375" style="11" customWidth="1"/>
    <col min="16126" max="16384" width="10.7109375" style="11"/>
  </cols>
  <sheetData>
    <row r="1" spans="1:20" ht="3" customHeight="1"/>
    <row r="2" spans="1:20" ht="15" customHeight="1">
      <c r="T2" s="10" t="s">
        <v>67</v>
      </c>
    </row>
    <row r="3" spans="1:20" s="3" customFormat="1" ht="18.75" customHeight="1">
      <c r="A3" s="7"/>
      <c r="H3" s="5"/>
      <c r="T3" s="4" t="s">
        <v>9</v>
      </c>
    </row>
    <row r="4" spans="1:20" s="3" customFormat="1" ht="18.75" customHeight="1">
      <c r="A4" s="7"/>
      <c r="H4" s="5"/>
      <c r="T4" s="4" t="s">
        <v>66</v>
      </c>
    </row>
    <row r="5" spans="1:20" s="3" customFormat="1" ht="71.25" customHeight="1">
      <c r="A5" s="7"/>
      <c r="H5" s="5"/>
      <c r="T5" s="4"/>
    </row>
    <row r="6" spans="1:20" s="3" customFormat="1">
      <c r="A6" s="310" t="str">
        <f>'1. паспорт местоположение'!A5:C5</f>
        <v>Год раскрытия информации: 2020 год</v>
      </c>
      <c r="B6" s="310"/>
      <c r="C6" s="310"/>
      <c r="D6" s="310"/>
      <c r="E6" s="310"/>
      <c r="F6" s="310"/>
      <c r="G6" s="310"/>
      <c r="H6" s="310"/>
      <c r="I6" s="310"/>
      <c r="J6" s="310"/>
      <c r="K6" s="310"/>
      <c r="L6" s="310"/>
      <c r="M6" s="310"/>
      <c r="N6" s="310"/>
      <c r="O6" s="310"/>
      <c r="P6" s="310"/>
      <c r="Q6" s="310"/>
      <c r="R6" s="310"/>
      <c r="S6" s="310"/>
      <c r="T6" s="310"/>
    </row>
    <row r="7" spans="1:20" s="3" customFormat="1">
      <c r="A7" s="6"/>
      <c r="H7" s="5"/>
    </row>
    <row r="8" spans="1:20" s="3" customFormat="1" ht="18.75">
      <c r="A8" s="350" t="s">
        <v>8</v>
      </c>
      <c r="B8" s="350"/>
      <c r="C8" s="350"/>
      <c r="D8" s="350"/>
      <c r="E8" s="350"/>
      <c r="F8" s="350"/>
      <c r="G8" s="350"/>
      <c r="H8" s="350"/>
      <c r="I8" s="350"/>
      <c r="J8" s="350"/>
      <c r="K8" s="350"/>
      <c r="L8" s="350"/>
      <c r="M8" s="350"/>
      <c r="N8" s="350"/>
      <c r="O8" s="350"/>
      <c r="P8" s="350"/>
      <c r="Q8" s="350"/>
      <c r="R8" s="350"/>
      <c r="S8" s="350"/>
      <c r="T8" s="350"/>
    </row>
    <row r="9" spans="1:20" s="3" customFormat="1" ht="18.75">
      <c r="A9" s="350"/>
      <c r="B9" s="350"/>
      <c r="C9" s="350"/>
      <c r="D9" s="350"/>
      <c r="E9" s="350"/>
      <c r="F9" s="350"/>
      <c r="G9" s="350"/>
      <c r="H9" s="350"/>
      <c r="I9" s="350"/>
      <c r="J9" s="350"/>
      <c r="K9" s="350"/>
      <c r="L9" s="350"/>
      <c r="M9" s="350"/>
      <c r="N9" s="350"/>
      <c r="O9" s="350"/>
      <c r="P9" s="350"/>
      <c r="Q9" s="350"/>
      <c r="R9" s="350"/>
      <c r="S9" s="350"/>
      <c r="T9" s="350"/>
    </row>
    <row r="10" spans="1:20" s="3" customFormat="1" ht="18.75" customHeight="1">
      <c r="A10" s="343" t="str">
        <f>'[5]1. паспорт местоположение'!A9:C9</f>
        <v>Филиал АО "Чукотэнерго" Северные электрические сети</v>
      </c>
      <c r="B10" s="343"/>
      <c r="C10" s="343"/>
      <c r="D10" s="343"/>
      <c r="E10" s="343"/>
      <c r="F10" s="343"/>
      <c r="G10" s="343"/>
      <c r="H10" s="343"/>
      <c r="I10" s="343"/>
      <c r="J10" s="343"/>
      <c r="K10" s="343"/>
      <c r="L10" s="343"/>
      <c r="M10" s="343"/>
      <c r="N10" s="343"/>
      <c r="O10" s="343"/>
      <c r="P10" s="343"/>
      <c r="Q10" s="343"/>
      <c r="R10" s="343"/>
      <c r="S10" s="343"/>
      <c r="T10" s="343"/>
    </row>
    <row r="11" spans="1:20" s="3" customFormat="1" ht="18.75" customHeight="1">
      <c r="A11" s="351" t="s">
        <v>7</v>
      </c>
      <c r="B11" s="351"/>
      <c r="C11" s="351"/>
      <c r="D11" s="351"/>
      <c r="E11" s="351"/>
      <c r="F11" s="351"/>
      <c r="G11" s="351"/>
      <c r="H11" s="351"/>
      <c r="I11" s="351"/>
      <c r="J11" s="351"/>
      <c r="K11" s="351"/>
      <c r="L11" s="351"/>
      <c r="M11" s="351"/>
      <c r="N11" s="351"/>
      <c r="O11" s="351"/>
      <c r="P11" s="351"/>
      <c r="Q11" s="351"/>
      <c r="R11" s="351"/>
      <c r="S11" s="351"/>
      <c r="T11" s="351"/>
    </row>
    <row r="12" spans="1:20" s="3" customFormat="1" ht="18.75">
      <c r="A12" s="350"/>
      <c r="B12" s="350"/>
      <c r="C12" s="350"/>
      <c r="D12" s="350"/>
      <c r="E12" s="350"/>
      <c r="F12" s="350"/>
      <c r="G12" s="350"/>
      <c r="H12" s="350"/>
      <c r="I12" s="350"/>
      <c r="J12" s="350"/>
      <c r="K12" s="350"/>
      <c r="L12" s="350"/>
      <c r="M12" s="350"/>
      <c r="N12" s="350"/>
      <c r="O12" s="350"/>
      <c r="P12" s="350"/>
      <c r="Q12" s="350"/>
      <c r="R12" s="350"/>
      <c r="S12" s="350"/>
      <c r="T12" s="350"/>
    </row>
    <row r="13" spans="1:20" s="3" customFormat="1" ht="18.75" customHeight="1">
      <c r="A13" s="343" t="str">
        <f>'1. паспорт местоположение'!A12:C12</f>
        <v>K_524-СЭС-23</v>
      </c>
      <c r="B13" s="343"/>
      <c r="C13" s="343"/>
      <c r="D13" s="343"/>
      <c r="E13" s="343"/>
      <c r="F13" s="343"/>
      <c r="G13" s="343"/>
      <c r="H13" s="343"/>
      <c r="I13" s="343"/>
      <c r="J13" s="343"/>
      <c r="K13" s="343"/>
      <c r="L13" s="343"/>
      <c r="M13" s="343"/>
      <c r="N13" s="343"/>
      <c r="O13" s="343"/>
      <c r="P13" s="343"/>
      <c r="Q13" s="343"/>
      <c r="R13" s="343"/>
      <c r="S13" s="343"/>
      <c r="T13" s="343"/>
    </row>
    <row r="14" spans="1:20" s="3" customFormat="1" ht="18.75" customHeight="1">
      <c r="A14" s="351" t="s">
        <v>6</v>
      </c>
      <c r="B14" s="351"/>
      <c r="C14" s="351"/>
      <c r="D14" s="351"/>
      <c r="E14" s="351"/>
      <c r="F14" s="351"/>
      <c r="G14" s="351"/>
      <c r="H14" s="351"/>
      <c r="I14" s="351"/>
      <c r="J14" s="351"/>
      <c r="K14" s="351"/>
      <c r="L14" s="351"/>
      <c r="M14" s="351"/>
      <c r="N14" s="351"/>
      <c r="O14" s="351"/>
      <c r="P14" s="351"/>
      <c r="Q14" s="351"/>
      <c r="R14" s="351"/>
      <c r="S14" s="351"/>
      <c r="T14" s="351"/>
    </row>
    <row r="15" spans="1:20" s="2" customFormat="1" ht="15.75" customHeight="1">
      <c r="A15" s="352"/>
      <c r="B15" s="352"/>
      <c r="C15" s="352"/>
      <c r="D15" s="352"/>
      <c r="E15" s="352"/>
      <c r="F15" s="352"/>
      <c r="G15" s="352"/>
      <c r="H15" s="352"/>
      <c r="I15" s="352"/>
      <c r="J15" s="352"/>
      <c r="K15" s="352"/>
      <c r="L15" s="352"/>
      <c r="M15" s="352"/>
      <c r="N15" s="352"/>
      <c r="O15" s="352"/>
      <c r="P15" s="352"/>
      <c r="Q15" s="352"/>
      <c r="R15" s="352"/>
      <c r="S15" s="352"/>
      <c r="T15" s="352"/>
    </row>
    <row r="16" spans="1:20" s="1" customFormat="1">
      <c r="A16" s="353" t="str">
        <f>'[5]1. паспорт местоположение'!A15:C15</f>
        <v>Строительство двух одноцепных ВЛ 110 кВ Певек-Билибино (этап строительства №1)</v>
      </c>
      <c r="B16" s="353"/>
      <c r="C16" s="353"/>
      <c r="D16" s="353"/>
      <c r="E16" s="353"/>
      <c r="F16" s="353"/>
      <c r="G16" s="353"/>
      <c r="H16" s="353"/>
      <c r="I16" s="353"/>
      <c r="J16" s="353"/>
      <c r="K16" s="353"/>
      <c r="L16" s="353"/>
      <c r="M16" s="353"/>
      <c r="N16" s="353"/>
      <c r="O16" s="353"/>
      <c r="P16" s="353"/>
      <c r="Q16" s="353"/>
      <c r="R16" s="353"/>
      <c r="S16" s="353"/>
      <c r="T16" s="353"/>
    </row>
    <row r="17" spans="1:20" s="1" customFormat="1" ht="15" customHeight="1">
      <c r="A17" s="351" t="s">
        <v>4</v>
      </c>
      <c r="B17" s="351"/>
      <c r="C17" s="351"/>
      <c r="D17" s="351"/>
      <c r="E17" s="351"/>
      <c r="F17" s="351"/>
      <c r="G17" s="351"/>
      <c r="H17" s="351"/>
      <c r="I17" s="351"/>
      <c r="J17" s="351"/>
      <c r="K17" s="351"/>
      <c r="L17" s="351"/>
      <c r="M17" s="351"/>
      <c r="N17" s="351"/>
      <c r="O17" s="351"/>
      <c r="P17" s="351"/>
      <c r="Q17" s="351"/>
      <c r="R17" s="351"/>
      <c r="S17" s="351"/>
      <c r="T17" s="351"/>
    </row>
    <row r="18" spans="1:20" s="1" customFormat="1" ht="15" customHeight="1">
      <c r="A18" s="349"/>
      <c r="B18" s="349"/>
      <c r="C18" s="349"/>
      <c r="D18" s="349"/>
      <c r="E18" s="349"/>
      <c r="F18" s="349"/>
      <c r="G18" s="349"/>
      <c r="H18" s="349"/>
      <c r="I18" s="349"/>
      <c r="J18" s="349"/>
      <c r="K18" s="349"/>
      <c r="L18" s="349"/>
      <c r="M18" s="349"/>
      <c r="N18" s="349"/>
      <c r="O18" s="349"/>
      <c r="P18" s="349"/>
      <c r="Q18" s="349"/>
      <c r="R18" s="349"/>
      <c r="S18" s="349"/>
      <c r="T18" s="349"/>
    </row>
    <row r="19" spans="1:20" s="1" customFormat="1" ht="15" customHeight="1">
      <c r="A19" s="343" t="s">
        <v>398</v>
      </c>
      <c r="B19" s="343"/>
      <c r="C19" s="343"/>
      <c r="D19" s="343"/>
      <c r="E19" s="343"/>
      <c r="F19" s="343"/>
      <c r="G19" s="343"/>
      <c r="H19" s="343"/>
      <c r="I19" s="343"/>
      <c r="J19" s="343"/>
      <c r="K19" s="343"/>
      <c r="L19" s="343"/>
      <c r="M19" s="343"/>
      <c r="N19" s="343"/>
      <c r="O19" s="343"/>
      <c r="P19" s="343"/>
      <c r="Q19" s="343"/>
      <c r="R19" s="343"/>
      <c r="S19" s="343"/>
      <c r="T19" s="343"/>
    </row>
    <row r="20" spans="1:20" s="19" customFormat="1" ht="21" customHeight="1">
      <c r="A20" s="344"/>
      <c r="B20" s="344"/>
      <c r="C20" s="344"/>
      <c r="D20" s="344"/>
      <c r="E20" s="344"/>
      <c r="F20" s="344"/>
      <c r="G20" s="344"/>
      <c r="H20" s="344"/>
      <c r="I20" s="344"/>
      <c r="J20" s="344"/>
      <c r="K20" s="344"/>
      <c r="L20" s="344"/>
      <c r="M20" s="344"/>
      <c r="N20" s="344"/>
      <c r="O20" s="344"/>
      <c r="P20" s="344"/>
      <c r="Q20" s="344"/>
      <c r="R20" s="344"/>
      <c r="S20" s="344"/>
      <c r="T20" s="344"/>
    </row>
    <row r="21" spans="1:20" ht="46.5" customHeight="1">
      <c r="A21" s="345" t="s">
        <v>3</v>
      </c>
      <c r="B21" s="328" t="s">
        <v>218</v>
      </c>
      <c r="C21" s="329"/>
      <c r="D21" s="332" t="s">
        <v>117</v>
      </c>
      <c r="E21" s="328" t="s">
        <v>424</v>
      </c>
      <c r="F21" s="329"/>
      <c r="G21" s="328" t="s">
        <v>236</v>
      </c>
      <c r="H21" s="329"/>
      <c r="I21" s="328" t="s">
        <v>116</v>
      </c>
      <c r="J21" s="329"/>
      <c r="K21" s="332" t="s">
        <v>115</v>
      </c>
      <c r="L21" s="328" t="s">
        <v>114</v>
      </c>
      <c r="M21" s="329"/>
      <c r="N21" s="328" t="s">
        <v>420</v>
      </c>
      <c r="O21" s="329"/>
      <c r="P21" s="332" t="s">
        <v>113</v>
      </c>
      <c r="Q21" s="334" t="s">
        <v>112</v>
      </c>
      <c r="R21" s="335"/>
      <c r="S21" s="334" t="s">
        <v>111</v>
      </c>
      <c r="T21" s="336"/>
    </row>
    <row r="22" spans="1:20" ht="146.25" customHeight="1">
      <c r="A22" s="346"/>
      <c r="B22" s="330"/>
      <c r="C22" s="331"/>
      <c r="D22" s="348"/>
      <c r="E22" s="330"/>
      <c r="F22" s="331"/>
      <c r="G22" s="330"/>
      <c r="H22" s="331"/>
      <c r="I22" s="330"/>
      <c r="J22" s="331"/>
      <c r="K22" s="333"/>
      <c r="L22" s="330"/>
      <c r="M22" s="331"/>
      <c r="N22" s="330"/>
      <c r="O22" s="331"/>
      <c r="P22" s="333"/>
      <c r="Q22" s="32" t="s">
        <v>110</v>
      </c>
      <c r="R22" s="32" t="s">
        <v>397</v>
      </c>
      <c r="S22" s="32" t="s">
        <v>109</v>
      </c>
      <c r="T22" s="32" t="s">
        <v>108</v>
      </c>
    </row>
    <row r="23" spans="1:20" ht="51.75" customHeight="1">
      <c r="A23" s="347"/>
      <c r="B23" s="40" t="s">
        <v>106</v>
      </c>
      <c r="C23" s="40" t="s">
        <v>107</v>
      </c>
      <c r="D23" s="333"/>
      <c r="E23" s="40" t="s">
        <v>106</v>
      </c>
      <c r="F23" s="40" t="s">
        <v>107</v>
      </c>
      <c r="G23" s="40" t="s">
        <v>106</v>
      </c>
      <c r="H23" s="40" t="s">
        <v>107</v>
      </c>
      <c r="I23" s="40" t="s">
        <v>106</v>
      </c>
      <c r="J23" s="40" t="s">
        <v>107</v>
      </c>
      <c r="K23" s="40" t="s">
        <v>106</v>
      </c>
      <c r="L23" s="40" t="s">
        <v>106</v>
      </c>
      <c r="M23" s="40" t="s">
        <v>107</v>
      </c>
      <c r="N23" s="40" t="s">
        <v>106</v>
      </c>
      <c r="O23" s="40" t="s">
        <v>107</v>
      </c>
      <c r="P23" s="50" t="s">
        <v>106</v>
      </c>
      <c r="Q23" s="32" t="s">
        <v>106</v>
      </c>
      <c r="R23" s="32" t="s">
        <v>106</v>
      </c>
      <c r="S23" s="32" t="s">
        <v>106</v>
      </c>
      <c r="T23" s="32" t="s">
        <v>106</v>
      </c>
    </row>
    <row r="24" spans="1:20">
      <c r="A24" s="23">
        <v>1</v>
      </c>
      <c r="B24" s="23">
        <v>2</v>
      </c>
      <c r="C24" s="23">
        <v>3</v>
      </c>
      <c r="D24" s="23">
        <v>4</v>
      </c>
      <c r="E24" s="23">
        <v>5</v>
      </c>
      <c r="F24" s="23">
        <v>6</v>
      </c>
      <c r="G24" s="23">
        <v>7</v>
      </c>
      <c r="H24" s="23">
        <v>8</v>
      </c>
      <c r="I24" s="23">
        <v>9</v>
      </c>
      <c r="J24" s="23">
        <v>10</v>
      </c>
      <c r="K24" s="23">
        <v>11</v>
      </c>
      <c r="L24" s="23">
        <v>12</v>
      </c>
      <c r="M24" s="23">
        <v>13</v>
      </c>
      <c r="N24" s="23">
        <v>14</v>
      </c>
      <c r="O24" s="23">
        <v>15</v>
      </c>
      <c r="P24" s="23">
        <v>16</v>
      </c>
      <c r="Q24" s="23">
        <v>17</v>
      </c>
      <c r="R24" s="23">
        <v>18</v>
      </c>
      <c r="S24" s="23">
        <v>19</v>
      </c>
      <c r="T24" s="23">
        <v>20</v>
      </c>
    </row>
    <row r="25" spans="1:20">
      <c r="A25" s="337" t="s">
        <v>458</v>
      </c>
      <c r="B25" s="338"/>
      <c r="C25" s="338"/>
      <c r="D25" s="338"/>
      <c r="E25" s="338"/>
      <c r="F25" s="338"/>
      <c r="G25" s="338"/>
      <c r="H25" s="338"/>
      <c r="I25" s="338"/>
      <c r="J25" s="338"/>
      <c r="K25" s="338"/>
      <c r="L25" s="338"/>
      <c r="M25" s="338"/>
      <c r="N25" s="338"/>
      <c r="O25" s="338"/>
      <c r="P25" s="338"/>
      <c r="Q25" s="338"/>
      <c r="R25" s="338"/>
      <c r="S25" s="338"/>
      <c r="T25" s="339"/>
    </row>
    <row r="26" spans="1:20" ht="31.5">
      <c r="A26" s="23" t="s">
        <v>210</v>
      </c>
      <c r="B26" s="23" t="s">
        <v>459</v>
      </c>
      <c r="C26" s="23" t="s">
        <v>459</v>
      </c>
      <c r="D26" s="51" t="s">
        <v>460</v>
      </c>
      <c r="E26" s="23" t="s">
        <v>459</v>
      </c>
      <c r="F26" s="23" t="s">
        <v>461</v>
      </c>
      <c r="G26" s="23" t="s">
        <v>459</v>
      </c>
      <c r="H26" s="23" t="s">
        <v>459</v>
      </c>
      <c r="I26" s="23" t="s">
        <v>459</v>
      </c>
      <c r="J26" s="23" t="s">
        <v>459</v>
      </c>
      <c r="K26" s="23">
        <v>2023</v>
      </c>
      <c r="L26" s="23" t="s">
        <v>459</v>
      </c>
      <c r="M26" s="23">
        <v>110</v>
      </c>
      <c r="N26" s="23" t="s">
        <v>459</v>
      </c>
      <c r="O26" s="23" t="s">
        <v>462</v>
      </c>
      <c r="P26" s="23" t="s">
        <v>459</v>
      </c>
      <c r="Q26" s="23" t="s">
        <v>459</v>
      </c>
      <c r="R26" s="23" t="s">
        <v>459</v>
      </c>
      <c r="S26" s="23" t="s">
        <v>459</v>
      </c>
      <c r="T26" s="23" t="s">
        <v>459</v>
      </c>
    </row>
    <row r="27" spans="1:20" ht="31.5">
      <c r="A27" s="23" t="s">
        <v>209</v>
      </c>
      <c r="B27" s="23" t="s">
        <v>459</v>
      </c>
      <c r="C27" s="23" t="s">
        <v>459</v>
      </c>
      <c r="D27" s="51" t="s">
        <v>463</v>
      </c>
      <c r="E27" s="23" t="s">
        <v>459</v>
      </c>
      <c r="F27" s="23" t="s">
        <v>497</v>
      </c>
      <c r="G27" s="23" t="s">
        <v>459</v>
      </c>
      <c r="H27" s="23" t="s">
        <v>459</v>
      </c>
      <c r="I27" s="23" t="s">
        <v>459</v>
      </c>
      <c r="J27" s="23" t="s">
        <v>459</v>
      </c>
      <c r="K27" s="23">
        <v>2023</v>
      </c>
      <c r="L27" s="23" t="s">
        <v>459</v>
      </c>
      <c r="M27" s="23">
        <v>110</v>
      </c>
      <c r="N27" s="23" t="s">
        <v>459</v>
      </c>
      <c r="O27" s="52" t="s">
        <v>459</v>
      </c>
      <c r="P27" s="23" t="s">
        <v>459</v>
      </c>
      <c r="Q27" s="23" t="s">
        <v>459</v>
      </c>
      <c r="R27" s="23" t="s">
        <v>459</v>
      </c>
      <c r="S27" s="23" t="s">
        <v>459</v>
      </c>
      <c r="T27" s="23" t="s">
        <v>459</v>
      </c>
    </row>
    <row r="28" spans="1:20">
      <c r="A28" s="23" t="s">
        <v>208</v>
      </c>
      <c r="B28" s="23" t="s">
        <v>459</v>
      </c>
      <c r="C28" s="23" t="s">
        <v>459</v>
      </c>
      <c r="D28" s="51" t="s">
        <v>464</v>
      </c>
      <c r="E28" s="23" t="s">
        <v>459</v>
      </c>
      <c r="F28" s="23" t="s">
        <v>461</v>
      </c>
      <c r="G28" s="23" t="s">
        <v>459</v>
      </c>
      <c r="H28" s="23" t="s">
        <v>459</v>
      </c>
      <c r="I28" s="23" t="s">
        <v>459</v>
      </c>
      <c r="J28" s="23" t="s">
        <v>459</v>
      </c>
      <c r="K28" s="23">
        <v>2023</v>
      </c>
      <c r="L28" s="23" t="s">
        <v>459</v>
      </c>
      <c r="M28" s="23">
        <v>110</v>
      </c>
      <c r="N28" s="23" t="s">
        <v>459</v>
      </c>
      <c r="O28" s="23" t="s">
        <v>498</v>
      </c>
      <c r="P28" s="23" t="s">
        <v>459</v>
      </c>
      <c r="Q28" s="23" t="s">
        <v>459</v>
      </c>
      <c r="R28" s="23" t="s">
        <v>459</v>
      </c>
      <c r="S28" s="23" t="s">
        <v>459</v>
      </c>
      <c r="T28" s="23" t="s">
        <v>459</v>
      </c>
    </row>
    <row r="29" spans="1:20" ht="31.5">
      <c r="A29" s="52" t="s">
        <v>207</v>
      </c>
      <c r="B29" s="52" t="s">
        <v>459</v>
      </c>
      <c r="C29" s="52" t="s">
        <v>459</v>
      </c>
      <c r="D29" s="107" t="s">
        <v>466</v>
      </c>
      <c r="E29" s="52" t="s">
        <v>459</v>
      </c>
      <c r="F29" s="52" t="s">
        <v>467</v>
      </c>
      <c r="G29" s="52" t="s">
        <v>459</v>
      </c>
      <c r="H29" s="52" t="s">
        <v>459</v>
      </c>
      <c r="I29" s="52" t="s">
        <v>459</v>
      </c>
      <c r="J29" s="52" t="s">
        <v>459</v>
      </c>
      <c r="K29" s="52">
        <v>2023</v>
      </c>
      <c r="L29" s="52" t="s">
        <v>459</v>
      </c>
      <c r="M29" s="52">
        <v>110</v>
      </c>
      <c r="N29" s="52" t="s">
        <v>459</v>
      </c>
      <c r="O29" s="52" t="s">
        <v>465</v>
      </c>
      <c r="P29" s="52" t="s">
        <v>459</v>
      </c>
      <c r="Q29" s="52" t="s">
        <v>459</v>
      </c>
      <c r="R29" s="52" t="s">
        <v>459</v>
      </c>
      <c r="S29" s="52" t="s">
        <v>459</v>
      </c>
      <c r="T29" s="52" t="s">
        <v>459</v>
      </c>
    </row>
    <row r="30" spans="1:20">
      <c r="A30" s="52" t="s">
        <v>206</v>
      </c>
      <c r="B30" s="52" t="s">
        <v>459</v>
      </c>
      <c r="C30" s="52" t="s">
        <v>459</v>
      </c>
      <c r="D30" s="107" t="s">
        <v>468</v>
      </c>
      <c r="E30" s="52" t="s">
        <v>459</v>
      </c>
      <c r="F30" s="52" t="s">
        <v>497</v>
      </c>
      <c r="G30" s="52" t="s">
        <v>459</v>
      </c>
      <c r="H30" s="52" t="s">
        <v>459</v>
      </c>
      <c r="I30" s="52" t="s">
        <v>459</v>
      </c>
      <c r="J30" s="52" t="s">
        <v>459</v>
      </c>
      <c r="K30" s="52">
        <v>2023</v>
      </c>
      <c r="L30" s="52" t="s">
        <v>459</v>
      </c>
      <c r="M30" s="52">
        <v>6</v>
      </c>
      <c r="N30" s="52" t="s">
        <v>459</v>
      </c>
      <c r="O30" s="52" t="s">
        <v>459</v>
      </c>
      <c r="P30" s="52" t="s">
        <v>459</v>
      </c>
      <c r="Q30" s="52" t="s">
        <v>459</v>
      </c>
      <c r="R30" s="52" t="s">
        <v>459</v>
      </c>
      <c r="S30" s="52" t="s">
        <v>459</v>
      </c>
      <c r="T30" s="52" t="s">
        <v>459</v>
      </c>
    </row>
    <row r="31" spans="1:20">
      <c r="A31" s="340" t="s">
        <v>469</v>
      </c>
      <c r="B31" s="341"/>
      <c r="C31" s="341"/>
      <c r="D31" s="341"/>
      <c r="E31" s="341"/>
      <c r="F31" s="341"/>
      <c r="G31" s="341"/>
      <c r="H31" s="341"/>
      <c r="I31" s="341"/>
      <c r="J31" s="341"/>
      <c r="K31" s="341"/>
      <c r="L31" s="341"/>
      <c r="M31" s="341"/>
      <c r="N31" s="341"/>
      <c r="O31" s="341"/>
      <c r="P31" s="341"/>
      <c r="Q31" s="341"/>
      <c r="R31" s="341"/>
      <c r="S31" s="341"/>
      <c r="T31" s="342"/>
    </row>
    <row r="32" spans="1:20" ht="31.5">
      <c r="A32" s="52" t="s">
        <v>201</v>
      </c>
      <c r="B32" s="52" t="s">
        <v>459</v>
      </c>
      <c r="C32" s="52" t="s">
        <v>459</v>
      </c>
      <c r="D32" s="107" t="s">
        <v>466</v>
      </c>
      <c r="E32" s="52" t="s">
        <v>459</v>
      </c>
      <c r="F32" s="52" t="s">
        <v>461</v>
      </c>
      <c r="G32" s="52" t="s">
        <v>459</v>
      </c>
      <c r="H32" s="52" t="s">
        <v>459</v>
      </c>
      <c r="I32" s="52" t="s">
        <v>459</v>
      </c>
      <c r="J32" s="52" t="s">
        <v>459</v>
      </c>
      <c r="K32" s="52">
        <v>2023</v>
      </c>
      <c r="L32" s="52" t="s">
        <v>459</v>
      </c>
      <c r="M32" s="52">
        <v>110</v>
      </c>
      <c r="N32" s="52" t="s">
        <v>459</v>
      </c>
      <c r="O32" s="52" t="s">
        <v>465</v>
      </c>
      <c r="P32" s="52" t="s">
        <v>459</v>
      </c>
      <c r="Q32" s="52" t="s">
        <v>459</v>
      </c>
      <c r="R32" s="52" t="s">
        <v>459</v>
      </c>
      <c r="S32" s="52" t="s">
        <v>459</v>
      </c>
      <c r="T32" s="52" t="s">
        <v>459</v>
      </c>
    </row>
    <row r="33" spans="1:113">
      <c r="A33" s="23" t="s">
        <v>200</v>
      </c>
      <c r="B33" s="23" t="s">
        <v>459</v>
      </c>
      <c r="C33" s="23" t="s">
        <v>459</v>
      </c>
      <c r="D33" s="51" t="s">
        <v>464</v>
      </c>
      <c r="E33" s="23" t="s">
        <v>459</v>
      </c>
      <c r="F33" s="23" t="s">
        <v>461</v>
      </c>
      <c r="G33" s="23" t="s">
        <v>459</v>
      </c>
      <c r="H33" s="23" t="s">
        <v>459</v>
      </c>
      <c r="I33" s="23" t="s">
        <v>459</v>
      </c>
      <c r="J33" s="23" t="s">
        <v>459</v>
      </c>
      <c r="K33" s="23">
        <v>2023</v>
      </c>
      <c r="L33" s="23" t="s">
        <v>459</v>
      </c>
      <c r="M33" s="23">
        <v>110</v>
      </c>
      <c r="N33" s="23" t="s">
        <v>459</v>
      </c>
      <c r="O33" s="23" t="s">
        <v>498</v>
      </c>
      <c r="P33" s="23" t="s">
        <v>459</v>
      </c>
      <c r="Q33" s="23" t="s">
        <v>459</v>
      </c>
      <c r="R33" s="23" t="s">
        <v>459</v>
      </c>
      <c r="S33" s="23" t="s">
        <v>459</v>
      </c>
      <c r="T33" s="23" t="s">
        <v>459</v>
      </c>
    </row>
    <row r="34" spans="1:113">
      <c r="A34" s="23" t="s">
        <v>470</v>
      </c>
      <c r="B34" s="23" t="s">
        <v>459</v>
      </c>
      <c r="C34" s="23" t="s">
        <v>459</v>
      </c>
      <c r="D34" s="51" t="s">
        <v>471</v>
      </c>
      <c r="E34" s="23" t="s">
        <v>459</v>
      </c>
      <c r="F34" s="23" t="s">
        <v>499</v>
      </c>
      <c r="G34" s="23" t="s">
        <v>459</v>
      </c>
      <c r="H34" s="23" t="s">
        <v>459</v>
      </c>
      <c r="I34" s="23" t="s">
        <v>459</v>
      </c>
      <c r="J34" s="23" t="s">
        <v>459</v>
      </c>
      <c r="K34" s="23">
        <v>2023</v>
      </c>
      <c r="L34" s="23" t="s">
        <v>459</v>
      </c>
      <c r="M34" s="23">
        <v>110</v>
      </c>
      <c r="N34" s="23" t="s">
        <v>459</v>
      </c>
      <c r="O34" s="52" t="s">
        <v>459</v>
      </c>
      <c r="P34" s="23" t="s">
        <v>459</v>
      </c>
      <c r="Q34" s="23" t="s">
        <v>459</v>
      </c>
      <c r="R34" s="23" t="s">
        <v>459</v>
      </c>
      <c r="S34" s="23" t="s">
        <v>459</v>
      </c>
      <c r="T34" s="23" t="s">
        <v>459</v>
      </c>
    </row>
    <row r="35" spans="1:113" ht="47.25">
      <c r="A35" s="23" t="s">
        <v>472</v>
      </c>
      <c r="B35" s="23" t="s">
        <v>459</v>
      </c>
      <c r="C35" s="23" t="s">
        <v>459</v>
      </c>
      <c r="D35" s="51" t="s">
        <v>473</v>
      </c>
      <c r="E35" s="23" t="s">
        <v>459</v>
      </c>
      <c r="F35" s="23" t="s">
        <v>461</v>
      </c>
      <c r="G35" s="23" t="s">
        <v>459</v>
      </c>
      <c r="H35" s="23" t="s">
        <v>459</v>
      </c>
      <c r="I35" s="23" t="s">
        <v>459</v>
      </c>
      <c r="J35" s="23" t="s">
        <v>459</v>
      </c>
      <c r="K35" s="23">
        <v>2023</v>
      </c>
      <c r="L35" s="23" t="s">
        <v>459</v>
      </c>
      <c r="M35" s="23">
        <v>6</v>
      </c>
      <c r="N35" s="23" t="s">
        <v>459</v>
      </c>
      <c r="O35" s="52" t="s">
        <v>474</v>
      </c>
      <c r="P35" s="23" t="s">
        <v>459</v>
      </c>
      <c r="Q35" s="23" t="s">
        <v>459</v>
      </c>
      <c r="R35" s="23" t="s">
        <v>459</v>
      </c>
      <c r="S35" s="23" t="s">
        <v>459</v>
      </c>
      <c r="T35" s="23" t="s">
        <v>459</v>
      </c>
    </row>
    <row r="36" spans="1:113" ht="9.75" customHeight="1"/>
    <row r="37" spans="1:113" s="17" customFormat="1" ht="12.75">
      <c r="B37" s="18"/>
      <c r="C37" s="18"/>
      <c r="K37" s="18"/>
    </row>
    <row r="38" spans="1:113" s="17" customFormat="1">
      <c r="B38" s="15" t="s">
        <v>105</v>
      </c>
      <c r="C38" s="15"/>
      <c r="D38" s="15"/>
      <c r="E38" s="15"/>
      <c r="F38" s="15"/>
      <c r="G38" s="15"/>
      <c r="H38" s="15"/>
      <c r="I38" s="15"/>
      <c r="J38" s="15"/>
      <c r="K38" s="15"/>
      <c r="L38" s="15"/>
      <c r="M38" s="15"/>
      <c r="N38" s="15"/>
      <c r="O38" s="15"/>
      <c r="P38" s="15"/>
      <c r="Q38" s="15"/>
      <c r="R38" s="15"/>
    </row>
    <row r="39" spans="1:113">
      <c r="B39" s="327" t="s">
        <v>430</v>
      </c>
      <c r="C39" s="327"/>
      <c r="D39" s="327"/>
      <c r="E39" s="327"/>
      <c r="F39" s="327"/>
      <c r="G39" s="327"/>
      <c r="H39" s="327"/>
      <c r="I39" s="327"/>
      <c r="J39" s="327"/>
      <c r="K39" s="327"/>
      <c r="L39" s="327"/>
      <c r="M39" s="327"/>
      <c r="N39" s="327"/>
      <c r="O39" s="327"/>
      <c r="P39" s="327"/>
      <c r="Q39" s="327"/>
      <c r="R39" s="327"/>
    </row>
    <row r="40" spans="1:113">
      <c r="B40" s="15"/>
      <c r="C40" s="15"/>
      <c r="D40" s="15"/>
      <c r="E40" s="15"/>
      <c r="F40" s="15"/>
      <c r="G40" s="15"/>
      <c r="H40" s="15"/>
      <c r="I40" s="15"/>
      <c r="J40" s="15"/>
      <c r="K40" s="15"/>
      <c r="L40" s="15"/>
      <c r="M40" s="15"/>
      <c r="N40" s="15"/>
      <c r="O40" s="15"/>
      <c r="P40" s="15"/>
      <c r="Q40" s="15"/>
      <c r="R40" s="15"/>
      <c r="S40" s="15"/>
      <c r="T40" s="15"/>
      <c r="U40" s="15"/>
      <c r="V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15"/>
      <c r="BK40" s="15"/>
      <c r="BL40" s="15"/>
      <c r="BM40" s="15"/>
      <c r="BN40" s="15"/>
      <c r="BO40" s="15"/>
      <c r="BP40" s="15"/>
      <c r="BQ40" s="15"/>
      <c r="BR40" s="15"/>
      <c r="BS40" s="15"/>
      <c r="BT40" s="15"/>
      <c r="BU40" s="15"/>
      <c r="BV40" s="15"/>
      <c r="BW40" s="15"/>
      <c r="BX40" s="15"/>
      <c r="BY40" s="15"/>
      <c r="BZ40" s="15"/>
      <c r="CA40" s="15"/>
      <c r="CB40" s="15"/>
      <c r="CC40" s="15"/>
      <c r="CD40" s="15"/>
      <c r="CE40" s="15"/>
      <c r="CF40" s="15"/>
      <c r="CG40" s="15"/>
      <c r="CH40" s="15"/>
      <c r="CI40" s="15"/>
      <c r="CJ40" s="15"/>
      <c r="CK40" s="15"/>
      <c r="CL40" s="15"/>
      <c r="CM40" s="15"/>
      <c r="CN40" s="15"/>
      <c r="CO40" s="15"/>
      <c r="CP40" s="15"/>
      <c r="CQ40" s="15"/>
      <c r="CR40" s="15"/>
      <c r="CS40" s="15"/>
      <c r="CT40" s="15"/>
      <c r="CU40" s="15"/>
      <c r="CV40" s="15"/>
      <c r="CW40" s="15"/>
      <c r="CX40" s="15"/>
      <c r="CY40" s="15"/>
      <c r="CZ40" s="15"/>
      <c r="DA40" s="15"/>
      <c r="DB40" s="15"/>
      <c r="DC40" s="15"/>
      <c r="DD40" s="15"/>
      <c r="DE40" s="15"/>
      <c r="DF40" s="15"/>
      <c r="DG40" s="15"/>
      <c r="DH40" s="15"/>
      <c r="DI40" s="15"/>
    </row>
    <row r="41" spans="1:113">
      <c r="B41" s="14" t="s">
        <v>396</v>
      </c>
      <c r="C41" s="14"/>
      <c r="D41" s="14"/>
      <c r="E41" s="14"/>
      <c r="F41" s="12"/>
      <c r="G41" s="12"/>
      <c r="H41" s="14"/>
      <c r="I41" s="14"/>
      <c r="J41" s="14"/>
      <c r="K41" s="14"/>
      <c r="L41" s="14"/>
      <c r="M41" s="14"/>
      <c r="N41" s="14"/>
      <c r="O41" s="14"/>
      <c r="P41" s="14"/>
      <c r="Q41" s="14"/>
      <c r="R41" s="14"/>
      <c r="S41" s="16"/>
      <c r="T41" s="16"/>
      <c r="U41" s="16"/>
      <c r="V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16"/>
      <c r="DE41" s="16"/>
      <c r="DF41" s="16"/>
      <c r="DG41" s="16"/>
      <c r="DH41" s="16"/>
      <c r="DI41" s="16"/>
    </row>
    <row r="42" spans="1:113">
      <c r="B42" s="14" t="s">
        <v>104</v>
      </c>
      <c r="C42" s="14"/>
      <c r="D42" s="14"/>
      <c r="E42" s="14"/>
      <c r="F42" s="12"/>
      <c r="G42" s="12"/>
      <c r="H42" s="14"/>
      <c r="I42" s="14"/>
      <c r="J42" s="14"/>
      <c r="K42" s="14"/>
      <c r="L42" s="14"/>
      <c r="M42" s="14"/>
      <c r="N42" s="14"/>
      <c r="O42" s="14"/>
      <c r="P42" s="14"/>
      <c r="Q42" s="14"/>
      <c r="R42" s="14"/>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row>
    <row r="43" spans="1:113" s="12" customFormat="1">
      <c r="B43" s="14" t="s">
        <v>103</v>
      </c>
      <c r="C43" s="14"/>
      <c r="D43" s="14"/>
      <c r="E43" s="14"/>
      <c r="H43" s="14"/>
      <c r="I43" s="14"/>
      <c r="J43" s="14"/>
      <c r="K43" s="14"/>
      <c r="L43" s="14"/>
      <c r="M43" s="14"/>
      <c r="N43" s="14"/>
      <c r="O43" s="14"/>
      <c r="P43" s="14"/>
      <c r="Q43" s="14"/>
      <c r="R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3"/>
      <c r="BL43" s="13"/>
      <c r="BM43" s="13"/>
      <c r="BN43" s="13"/>
      <c r="BO43" s="13"/>
      <c r="BP43" s="13"/>
      <c r="BQ43" s="13"/>
      <c r="BR43" s="13"/>
      <c r="BS43" s="13"/>
      <c r="BT43" s="13"/>
      <c r="BU43" s="13"/>
      <c r="BV43" s="13"/>
      <c r="BW43" s="13"/>
      <c r="BX43" s="13"/>
      <c r="BY43" s="13"/>
      <c r="BZ43" s="13"/>
      <c r="CA43" s="13"/>
      <c r="CB43" s="13"/>
      <c r="CC43" s="13"/>
      <c r="CD43" s="13"/>
      <c r="CE43" s="13"/>
      <c r="CF43" s="13"/>
      <c r="CG43" s="13"/>
      <c r="CH43" s="13"/>
      <c r="CI43" s="13"/>
      <c r="CJ43" s="13"/>
      <c r="CK43" s="13"/>
      <c r="CL43" s="13"/>
      <c r="CM43" s="13"/>
      <c r="CN43" s="13"/>
      <c r="CO43" s="13"/>
      <c r="CP43" s="13"/>
      <c r="CQ43" s="13"/>
      <c r="CR43" s="13"/>
      <c r="CS43" s="13"/>
      <c r="CT43" s="13"/>
      <c r="CU43" s="13"/>
      <c r="CV43" s="13"/>
      <c r="CW43" s="13"/>
      <c r="CX43" s="13"/>
      <c r="CY43" s="13"/>
      <c r="CZ43" s="13"/>
      <c r="DA43" s="13"/>
      <c r="DB43" s="13"/>
      <c r="DC43" s="13"/>
      <c r="DD43" s="13"/>
      <c r="DE43" s="13"/>
      <c r="DF43" s="13"/>
      <c r="DG43" s="13"/>
      <c r="DH43" s="13"/>
      <c r="DI43" s="13"/>
    </row>
    <row r="44" spans="1:113" s="12" customFormat="1">
      <c r="B44" s="14" t="s">
        <v>102</v>
      </c>
      <c r="C44" s="14"/>
      <c r="D44" s="14"/>
      <c r="E44" s="14"/>
      <c r="H44" s="14"/>
      <c r="I44" s="14"/>
      <c r="J44" s="14"/>
      <c r="K44" s="14"/>
      <c r="L44" s="14"/>
      <c r="M44" s="14"/>
      <c r="N44" s="14"/>
      <c r="O44" s="14"/>
      <c r="P44" s="14"/>
      <c r="Q44" s="14"/>
      <c r="R44" s="14"/>
      <c r="S44" s="14"/>
      <c r="T44" s="14"/>
      <c r="U44" s="14"/>
      <c r="V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3"/>
      <c r="BL44" s="13"/>
      <c r="BM44" s="13"/>
      <c r="BN44" s="13"/>
      <c r="BO44" s="13"/>
      <c r="BP44" s="13"/>
      <c r="BQ44" s="13"/>
      <c r="BR44" s="13"/>
      <c r="BS44" s="13"/>
      <c r="BT44" s="13"/>
      <c r="BU44" s="13"/>
      <c r="BV44" s="13"/>
      <c r="BW44" s="13"/>
      <c r="BX44" s="13"/>
      <c r="BY44" s="13"/>
      <c r="BZ44" s="13"/>
      <c r="CA44" s="13"/>
      <c r="CB44" s="13"/>
      <c r="CC44" s="13"/>
      <c r="CD44" s="13"/>
      <c r="CE44" s="13"/>
      <c r="CF44" s="13"/>
      <c r="CG44" s="13"/>
      <c r="CH44" s="13"/>
      <c r="CI44" s="13"/>
      <c r="CJ44" s="13"/>
      <c r="CK44" s="13"/>
      <c r="CL44" s="13"/>
      <c r="CM44" s="13"/>
      <c r="CN44" s="13"/>
      <c r="CO44" s="13"/>
      <c r="CP44" s="13"/>
      <c r="CQ44" s="13"/>
      <c r="CR44" s="13"/>
      <c r="CS44" s="13"/>
      <c r="CT44" s="13"/>
      <c r="CU44" s="13"/>
      <c r="CV44" s="13"/>
      <c r="CW44" s="13"/>
      <c r="CX44" s="13"/>
      <c r="CY44" s="13"/>
      <c r="CZ44" s="13"/>
      <c r="DA44" s="13"/>
      <c r="DB44" s="13"/>
      <c r="DC44" s="13"/>
      <c r="DD44" s="13"/>
      <c r="DE44" s="13"/>
      <c r="DF44" s="13"/>
      <c r="DG44" s="13"/>
      <c r="DH44" s="13"/>
      <c r="DI44" s="13"/>
    </row>
    <row r="45" spans="1:113" s="12" customFormat="1">
      <c r="B45" s="14" t="s">
        <v>101</v>
      </c>
      <c r="C45" s="14"/>
      <c r="D45" s="14"/>
      <c r="E45" s="14"/>
      <c r="H45" s="14"/>
      <c r="I45" s="14"/>
      <c r="J45" s="14"/>
      <c r="K45" s="14"/>
      <c r="L45" s="14"/>
      <c r="M45" s="14"/>
      <c r="N45" s="14"/>
      <c r="O45" s="14"/>
      <c r="P45" s="14"/>
      <c r="Q45" s="14"/>
      <c r="R45" s="14"/>
      <c r="S45" s="14"/>
      <c r="T45" s="14"/>
      <c r="U45" s="14"/>
      <c r="V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3"/>
      <c r="BL45" s="13"/>
      <c r="BM45" s="13"/>
      <c r="BN45" s="13"/>
      <c r="BO45" s="13"/>
      <c r="BP45" s="13"/>
      <c r="BQ45" s="13"/>
      <c r="BR45" s="13"/>
      <c r="BS45" s="13"/>
      <c r="BT45" s="13"/>
      <c r="BU45" s="13"/>
      <c r="BV45" s="13"/>
      <c r="BW45" s="13"/>
      <c r="BX45" s="13"/>
      <c r="BY45" s="13"/>
      <c r="BZ45" s="13"/>
      <c r="CA45" s="13"/>
      <c r="CB45" s="13"/>
      <c r="CC45" s="13"/>
      <c r="CD45" s="13"/>
      <c r="CE45" s="13"/>
      <c r="CF45" s="13"/>
      <c r="CG45" s="13"/>
      <c r="CH45" s="13"/>
      <c r="CI45" s="13"/>
      <c r="CJ45" s="13"/>
      <c r="CK45" s="13"/>
      <c r="CL45" s="13"/>
      <c r="CM45" s="13"/>
      <c r="CN45" s="13"/>
      <c r="CO45" s="13"/>
      <c r="CP45" s="13"/>
      <c r="CQ45" s="13"/>
      <c r="CR45" s="13"/>
      <c r="CS45" s="13"/>
      <c r="CT45" s="13"/>
      <c r="CU45" s="13"/>
      <c r="CV45" s="13"/>
      <c r="CW45" s="13"/>
      <c r="CX45" s="13"/>
      <c r="CY45" s="13"/>
      <c r="CZ45" s="13"/>
      <c r="DA45" s="13"/>
      <c r="DB45" s="13"/>
      <c r="DC45" s="13"/>
      <c r="DD45" s="13"/>
      <c r="DE45" s="13"/>
      <c r="DF45" s="13"/>
      <c r="DG45" s="13"/>
      <c r="DH45" s="13"/>
      <c r="DI45" s="13"/>
    </row>
    <row r="46" spans="1:113" s="12" customFormat="1">
      <c r="B46" s="14" t="s">
        <v>100</v>
      </c>
      <c r="C46" s="14"/>
      <c r="D46" s="14"/>
      <c r="E46" s="14"/>
      <c r="H46" s="14"/>
      <c r="I46" s="14"/>
      <c r="J46" s="14"/>
      <c r="K46" s="14"/>
      <c r="L46" s="14"/>
      <c r="M46" s="14"/>
      <c r="N46" s="14"/>
      <c r="O46" s="14"/>
      <c r="P46" s="14"/>
      <c r="Q46" s="14"/>
      <c r="R46" s="14"/>
      <c r="S46" s="14"/>
      <c r="T46" s="14"/>
      <c r="U46" s="14"/>
      <c r="V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row>
    <row r="47" spans="1:113" s="12" customFormat="1">
      <c r="B47" s="14" t="s">
        <v>99</v>
      </c>
      <c r="C47" s="14"/>
      <c r="D47" s="14"/>
      <c r="E47" s="14"/>
      <c r="H47" s="14"/>
      <c r="I47" s="14"/>
      <c r="J47" s="14"/>
      <c r="K47" s="14"/>
      <c r="L47" s="14"/>
      <c r="M47" s="14"/>
      <c r="N47" s="14"/>
      <c r="O47" s="14"/>
      <c r="P47" s="14"/>
      <c r="Q47" s="14"/>
      <c r="R47" s="14"/>
      <c r="S47" s="14"/>
      <c r="T47" s="14"/>
      <c r="U47" s="14"/>
      <c r="V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3"/>
      <c r="CK47" s="13"/>
      <c r="CL47" s="13"/>
      <c r="CM47" s="13"/>
      <c r="CN47" s="13"/>
      <c r="CO47" s="13"/>
      <c r="CP47" s="13"/>
      <c r="CQ47" s="13"/>
      <c r="CR47" s="13"/>
      <c r="CS47" s="13"/>
      <c r="CT47" s="13"/>
      <c r="CU47" s="13"/>
      <c r="CV47" s="13"/>
      <c r="CW47" s="13"/>
      <c r="CX47" s="13"/>
      <c r="CY47" s="13"/>
      <c r="CZ47" s="13"/>
      <c r="DA47" s="13"/>
      <c r="DB47" s="13"/>
      <c r="DC47" s="13"/>
      <c r="DD47" s="13"/>
      <c r="DE47" s="13"/>
      <c r="DF47" s="13"/>
      <c r="DG47" s="13"/>
      <c r="DH47" s="13"/>
      <c r="DI47" s="13"/>
    </row>
    <row r="48" spans="1:113" s="12" customFormat="1">
      <c r="B48" s="14" t="s">
        <v>98</v>
      </c>
      <c r="C48" s="14"/>
      <c r="D48" s="14"/>
      <c r="E48" s="14"/>
      <c r="H48" s="14"/>
      <c r="I48" s="14"/>
      <c r="J48" s="14"/>
      <c r="K48" s="14"/>
      <c r="L48" s="14"/>
      <c r="M48" s="14"/>
      <c r="N48" s="14"/>
      <c r="O48" s="14"/>
      <c r="P48" s="14"/>
      <c r="Q48" s="14"/>
      <c r="R48" s="14"/>
      <c r="S48" s="14"/>
      <c r="T48" s="14"/>
      <c r="U48" s="14"/>
      <c r="V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3"/>
      <c r="BL48" s="13"/>
      <c r="BM48" s="13"/>
      <c r="BN48" s="13"/>
      <c r="BO48" s="13"/>
      <c r="BP48" s="13"/>
      <c r="BQ48" s="13"/>
      <c r="BR48" s="13"/>
      <c r="BS48" s="13"/>
      <c r="BT48" s="13"/>
      <c r="BU48" s="13"/>
      <c r="BV48" s="13"/>
      <c r="BW48" s="13"/>
      <c r="BX48" s="13"/>
      <c r="BY48" s="13"/>
      <c r="BZ48" s="13"/>
      <c r="CA48" s="13"/>
      <c r="CB48" s="13"/>
      <c r="CC48" s="13"/>
      <c r="CD48" s="13"/>
      <c r="CE48" s="13"/>
      <c r="CF48" s="13"/>
      <c r="CG48" s="13"/>
      <c r="CH48" s="13"/>
      <c r="CI48" s="13"/>
      <c r="CJ48" s="13"/>
      <c r="CK48" s="13"/>
      <c r="CL48" s="13"/>
      <c r="CM48" s="13"/>
      <c r="CN48" s="13"/>
      <c r="CO48" s="13"/>
      <c r="CP48" s="13"/>
      <c r="CQ48" s="13"/>
      <c r="CR48" s="13"/>
      <c r="CS48" s="13"/>
      <c r="CT48" s="13"/>
      <c r="CU48" s="13"/>
      <c r="CV48" s="13"/>
      <c r="CW48" s="13"/>
      <c r="CX48" s="13"/>
      <c r="CY48" s="13"/>
      <c r="CZ48" s="13"/>
      <c r="DA48" s="13"/>
      <c r="DB48" s="13"/>
      <c r="DC48" s="13"/>
      <c r="DD48" s="13"/>
      <c r="DE48" s="13"/>
      <c r="DF48" s="13"/>
      <c r="DG48" s="13"/>
      <c r="DH48" s="13"/>
      <c r="DI48" s="13"/>
    </row>
    <row r="49" spans="2:113" s="12" customFormat="1">
      <c r="B49" s="14" t="s">
        <v>97</v>
      </c>
      <c r="C49" s="14"/>
      <c r="D49" s="14"/>
      <c r="E49" s="14"/>
      <c r="H49" s="14"/>
      <c r="I49" s="14"/>
      <c r="J49" s="14"/>
      <c r="K49" s="14"/>
      <c r="L49" s="14"/>
      <c r="M49" s="14"/>
      <c r="N49" s="14"/>
      <c r="O49" s="14"/>
      <c r="P49" s="14"/>
      <c r="Q49" s="14"/>
      <c r="R49" s="14"/>
      <c r="S49" s="14"/>
      <c r="T49" s="14"/>
      <c r="U49" s="14"/>
      <c r="V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3"/>
      <c r="BL49" s="13"/>
      <c r="BM49" s="13"/>
      <c r="BN49" s="13"/>
      <c r="BO49" s="13"/>
      <c r="BP49" s="13"/>
      <c r="BQ49" s="13"/>
      <c r="BR49" s="13"/>
      <c r="BS49" s="13"/>
      <c r="BT49" s="13"/>
      <c r="BU49" s="13"/>
      <c r="BV49" s="13"/>
      <c r="BW49" s="13"/>
      <c r="BX49" s="13"/>
      <c r="BY49" s="13"/>
      <c r="BZ49" s="13"/>
      <c r="CA49" s="13"/>
      <c r="CB49" s="13"/>
      <c r="CC49" s="13"/>
      <c r="CD49" s="13"/>
      <c r="CE49" s="13"/>
      <c r="CF49" s="13"/>
      <c r="CG49" s="13"/>
      <c r="CH49" s="13"/>
      <c r="CI49" s="13"/>
      <c r="CJ49" s="13"/>
      <c r="CK49" s="13"/>
      <c r="CL49" s="13"/>
      <c r="CM49" s="13"/>
      <c r="CN49" s="13"/>
      <c r="CO49" s="13"/>
      <c r="CP49" s="13"/>
      <c r="CQ49" s="13"/>
      <c r="CR49" s="13"/>
      <c r="CS49" s="13"/>
      <c r="CT49" s="13"/>
      <c r="CU49" s="13"/>
      <c r="CV49" s="13"/>
      <c r="CW49" s="13"/>
      <c r="CX49" s="13"/>
      <c r="CY49" s="13"/>
      <c r="CZ49" s="13"/>
      <c r="DA49" s="13"/>
      <c r="DB49" s="13"/>
      <c r="DC49" s="13"/>
      <c r="DD49" s="13"/>
      <c r="DE49" s="13"/>
      <c r="DF49" s="13"/>
      <c r="DG49" s="13"/>
      <c r="DH49" s="13"/>
      <c r="DI49" s="13"/>
    </row>
    <row r="50" spans="2:113" s="12" customFormat="1">
      <c r="B50" s="14" t="s">
        <v>96</v>
      </c>
      <c r="C50" s="14"/>
      <c r="D50" s="14"/>
      <c r="E50" s="14"/>
      <c r="H50" s="14"/>
      <c r="I50" s="14"/>
      <c r="J50" s="14"/>
      <c r="K50" s="14"/>
      <c r="L50" s="14"/>
      <c r="M50" s="14"/>
      <c r="N50" s="14"/>
      <c r="O50" s="14"/>
      <c r="P50" s="14"/>
      <c r="Q50" s="14"/>
      <c r="R50" s="14"/>
      <c r="S50" s="14"/>
      <c r="T50" s="14"/>
      <c r="U50" s="14"/>
      <c r="V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3"/>
      <c r="BL50" s="13"/>
      <c r="BM50" s="13"/>
      <c r="BN50" s="13"/>
      <c r="BO50" s="13"/>
      <c r="BP50" s="13"/>
      <c r="BQ50" s="13"/>
      <c r="BR50" s="13"/>
      <c r="BS50" s="13"/>
      <c r="BT50" s="13"/>
      <c r="BU50" s="13"/>
      <c r="BV50" s="13"/>
      <c r="BW50" s="13"/>
      <c r="BX50" s="13"/>
      <c r="BY50" s="13"/>
      <c r="BZ50" s="13"/>
      <c r="CA50" s="13"/>
      <c r="CB50" s="13"/>
      <c r="CC50" s="13"/>
      <c r="CD50" s="13"/>
      <c r="CE50" s="13"/>
      <c r="CF50" s="13"/>
      <c r="CG50" s="13"/>
      <c r="CH50" s="13"/>
      <c r="CI50" s="13"/>
      <c r="CJ50" s="13"/>
      <c r="CK50" s="13"/>
      <c r="CL50" s="13"/>
      <c r="CM50" s="13"/>
      <c r="CN50" s="13"/>
      <c r="CO50" s="13"/>
      <c r="CP50" s="13"/>
      <c r="CQ50" s="13"/>
      <c r="CR50" s="13"/>
      <c r="CS50" s="13"/>
      <c r="CT50" s="13"/>
      <c r="CU50" s="13"/>
      <c r="CV50" s="13"/>
      <c r="CW50" s="13"/>
      <c r="CX50" s="13"/>
      <c r="CY50" s="13"/>
      <c r="CZ50" s="13"/>
      <c r="DA50" s="13"/>
      <c r="DB50" s="13"/>
      <c r="DC50" s="13"/>
      <c r="DD50" s="13"/>
      <c r="DE50" s="13"/>
      <c r="DF50" s="13"/>
      <c r="DG50" s="13"/>
      <c r="DH50" s="13"/>
      <c r="DI50" s="13"/>
    </row>
    <row r="51" spans="2:113" s="12" customFormat="1">
      <c r="Q51" s="14"/>
      <c r="R51" s="14"/>
      <c r="S51" s="14"/>
      <c r="T51" s="14"/>
      <c r="U51" s="14"/>
      <c r="V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3"/>
      <c r="BL51" s="13"/>
      <c r="BM51" s="13"/>
      <c r="BN51" s="13"/>
      <c r="BO51" s="13"/>
      <c r="BP51" s="13"/>
      <c r="BQ51" s="13"/>
      <c r="BR51" s="13"/>
      <c r="BS51" s="13"/>
      <c r="BT51" s="13"/>
      <c r="BU51" s="13"/>
      <c r="BV51" s="13"/>
      <c r="BW51" s="13"/>
      <c r="BX51" s="13"/>
      <c r="BY51" s="13"/>
      <c r="BZ51" s="13"/>
      <c r="CA51" s="13"/>
      <c r="CB51" s="13"/>
      <c r="CC51" s="13"/>
      <c r="CD51" s="13"/>
      <c r="CE51" s="13"/>
      <c r="CF51" s="13"/>
      <c r="CG51" s="13"/>
      <c r="CH51" s="13"/>
      <c r="CI51" s="13"/>
      <c r="CJ51" s="13"/>
      <c r="CK51" s="13"/>
      <c r="CL51" s="13"/>
      <c r="CM51" s="13"/>
      <c r="CN51" s="13"/>
      <c r="CO51" s="13"/>
      <c r="CP51" s="13"/>
      <c r="CQ51" s="13"/>
      <c r="CR51" s="13"/>
      <c r="CS51" s="13"/>
      <c r="CT51" s="13"/>
      <c r="CU51" s="13"/>
      <c r="CV51" s="13"/>
      <c r="CW51" s="13"/>
      <c r="CX51" s="13"/>
      <c r="CY51" s="13"/>
      <c r="CZ51" s="13"/>
      <c r="DA51" s="13"/>
      <c r="DB51" s="13"/>
      <c r="DC51" s="13"/>
      <c r="DD51" s="13"/>
      <c r="DE51" s="13"/>
      <c r="DF51" s="13"/>
      <c r="DG51" s="13"/>
      <c r="DH51" s="13"/>
      <c r="DI51" s="13"/>
    </row>
    <row r="52" spans="2:113" s="12" customFormat="1">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3"/>
      <c r="BL52" s="13"/>
      <c r="BM52" s="13"/>
      <c r="BN52" s="13"/>
      <c r="BO52" s="13"/>
      <c r="BP52" s="13"/>
      <c r="BQ52" s="13"/>
      <c r="BR52" s="13"/>
      <c r="BS52" s="13"/>
      <c r="BT52" s="13"/>
      <c r="BU52" s="13"/>
      <c r="BV52" s="13"/>
      <c r="BW52" s="13"/>
      <c r="BX52" s="13"/>
      <c r="BY52" s="13"/>
      <c r="BZ52" s="13"/>
      <c r="CA52" s="13"/>
      <c r="CB52" s="13"/>
      <c r="CC52" s="13"/>
      <c r="CD52" s="13"/>
      <c r="CE52" s="13"/>
      <c r="CF52" s="13"/>
      <c r="CG52" s="13"/>
      <c r="CH52" s="13"/>
      <c r="CI52" s="13"/>
      <c r="CJ52" s="13"/>
      <c r="CK52" s="13"/>
      <c r="CL52" s="13"/>
      <c r="CM52" s="13"/>
      <c r="CN52" s="13"/>
      <c r="CO52" s="13"/>
      <c r="CP52" s="13"/>
      <c r="CQ52" s="13"/>
      <c r="CR52" s="13"/>
      <c r="CS52" s="13"/>
      <c r="CT52" s="13"/>
      <c r="CU52" s="13"/>
      <c r="CV52" s="13"/>
      <c r="CW52" s="13"/>
      <c r="CX52" s="13"/>
      <c r="CY52" s="13"/>
      <c r="CZ52" s="13"/>
      <c r="DA52" s="13"/>
      <c r="DB52" s="13"/>
      <c r="DC52" s="13"/>
      <c r="DD52" s="13"/>
      <c r="DE52" s="13"/>
      <c r="DF52" s="13"/>
      <c r="DG52" s="13"/>
      <c r="DH52" s="13"/>
      <c r="DI52" s="13"/>
    </row>
  </sheetData>
  <mergeCells count="29">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B39:R39"/>
    <mergeCell ref="N21:O22"/>
    <mergeCell ref="P21:P22"/>
    <mergeCell ref="Q21:R21"/>
    <mergeCell ref="S21:T21"/>
    <mergeCell ref="A25:T25"/>
    <mergeCell ref="A31:T3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55" zoomScaleSheetLayoutView="55" workbookViewId="0">
      <selection activeCell="J26" sqref="J26"/>
    </sheetView>
  </sheetViews>
  <sheetFormatPr defaultColWidth="10.7109375" defaultRowHeight="15.75"/>
  <cols>
    <col min="1" max="2" width="10.7109375" style="11"/>
    <col min="3" max="3" width="28.5703125" style="11" bestFit="1" customWidth="1"/>
    <col min="4" max="4" width="11.5703125" style="11" customWidth="1"/>
    <col min="5" max="5" width="11.85546875" style="11" customWidth="1"/>
    <col min="6" max="6" width="8.7109375" style="11" customWidth="1"/>
    <col min="7" max="7" width="10.28515625" style="11" customWidth="1"/>
    <col min="8" max="8" width="8.7109375" style="11" customWidth="1"/>
    <col min="9" max="9" width="8.28515625" style="11" customWidth="1"/>
    <col min="10" max="10" width="20.140625" style="11" customWidth="1"/>
    <col min="11" max="11" width="11.140625" style="11" customWidth="1"/>
    <col min="12" max="12" width="13.85546875" style="11" bestFit="1" customWidth="1"/>
    <col min="13" max="13" width="8.7109375" style="11" customWidth="1"/>
    <col min="14" max="14" width="20.140625" style="11" customWidth="1"/>
    <col min="15" max="16" width="8.7109375" style="11" customWidth="1"/>
    <col min="17" max="17" width="11.85546875" style="11" customWidth="1"/>
    <col min="18" max="18" width="12" style="11" customWidth="1"/>
    <col min="19" max="19" width="18.28515625" style="11" customWidth="1"/>
    <col min="20" max="20" width="22.42578125" style="11" customWidth="1"/>
    <col min="21" max="21" width="30.7109375" style="11" customWidth="1"/>
    <col min="22" max="22" width="13.85546875" style="11" customWidth="1"/>
    <col min="23" max="23" width="15.7109375" style="11" customWidth="1"/>
    <col min="24" max="24" width="24.5703125" style="11" customWidth="1"/>
    <col min="25" max="25" width="15.28515625" style="11" customWidth="1"/>
    <col min="26" max="26" width="18.5703125" style="11" customWidth="1"/>
    <col min="27" max="27" width="19.140625" style="11" customWidth="1"/>
    <col min="28" max="240" width="10.7109375" style="11"/>
    <col min="241" max="242" width="15.7109375" style="11" customWidth="1"/>
    <col min="243" max="245" width="14.7109375" style="11" customWidth="1"/>
    <col min="246" max="249" width="13.7109375" style="11" customWidth="1"/>
    <col min="250" max="253" width="15.7109375" style="11" customWidth="1"/>
    <col min="254" max="254" width="22.85546875" style="11" customWidth="1"/>
    <col min="255" max="255" width="20.7109375" style="11" customWidth="1"/>
    <col min="256" max="256" width="17.7109375" style="11" customWidth="1"/>
    <col min="257" max="265" width="14.7109375" style="11" customWidth="1"/>
    <col min="266" max="496" width="10.7109375" style="11"/>
    <col min="497" max="498" width="15.7109375" style="11" customWidth="1"/>
    <col min="499" max="501" width="14.7109375" style="11" customWidth="1"/>
    <col min="502" max="505" width="13.7109375" style="11" customWidth="1"/>
    <col min="506" max="509" width="15.7109375" style="11" customWidth="1"/>
    <col min="510" max="510" width="22.85546875" style="11" customWidth="1"/>
    <col min="511" max="511" width="20.7109375" style="11" customWidth="1"/>
    <col min="512" max="512" width="17.7109375" style="11" customWidth="1"/>
    <col min="513" max="521" width="14.7109375" style="11" customWidth="1"/>
    <col min="522" max="752" width="10.7109375" style="11"/>
    <col min="753" max="754" width="15.7109375" style="11" customWidth="1"/>
    <col min="755" max="757" width="14.7109375" style="11" customWidth="1"/>
    <col min="758" max="761" width="13.7109375" style="11" customWidth="1"/>
    <col min="762" max="765" width="15.7109375" style="11" customWidth="1"/>
    <col min="766" max="766" width="22.85546875" style="11" customWidth="1"/>
    <col min="767" max="767" width="20.7109375" style="11" customWidth="1"/>
    <col min="768" max="768" width="17.7109375" style="11" customWidth="1"/>
    <col min="769" max="777" width="14.7109375" style="11" customWidth="1"/>
    <col min="778" max="1008" width="10.7109375" style="11"/>
    <col min="1009" max="1010" width="15.7109375" style="11" customWidth="1"/>
    <col min="1011" max="1013" width="14.7109375" style="11" customWidth="1"/>
    <col min="1014" max="1017" width="13.7109375" style="11" customWidth="1"/>
    <col min="1018" max="1021" width="15.7109375" style="11" customWidth="1"/>
    <col min="1022" max="1022" width="22.85546875" style="11" customWidth="1"/>
    <col min="1023" max="1023" width="20.7109375" style="11" customWidth="1"/>
    <col min="1024" max="1024" width="17.7109375" style="11" customWidth="1"/>
    <col min="1025" max="1033" width="14.7109375" style="11" customWidth="1"/>
    <col min="1034" max="1264" width="10.7109375" style="11"/>
    <col min="1265" max="1266" width="15.7109375" style="11" customWidth="1"/>
    <col min="1267" max="1269" width="14.7109375" style="11" customWidth="1"/>
    <col min="1270" max="1273" width="13.7109375" style="11" customWidth="1"/>
    <col min="1274" max="1277" width="15.7109375" style="11" customWidth="1"/>
    <col min="1278" max="1278" width="22.85546875" style="11" customWidth="1"/>
    <col min="1279" max="1279" width="20.7109375" style="11" customWidth="1"/>
    <col min="1280" max="1280" width="17.7109375" style="11" customWidth="1"/>
    <col min="1281" max="1289" width="14.7109375" style="11" customWidth="1"/>
    <col min="1290" max="1520" width="10.7109375" style="11"/>
    <col min="1521" max="1522" width="15.7109375" style="11" customWidth="1"/>
    <col min="1523" max="1525" width="14.7109375" style="11" customWidth="1"/>
    <col min="1526" max="1529" width="13.7109375" style="11" customWidth="1"/>
    <col min="1530" max="1533" width="15.7109375" style="11" customWidth="1"/>
    <col min="1534" max="1534" width="22.85546875" style="11" customWidth="1"/>
    <col min="1535" max="1535" width="20.7109375" style="11" customWidth="1"/>
    <col min="1536" max="1536" width="17.7109375" style="11" customWidth="1"/>
    <col min="1537" max="1545" width="14.7109375" style="11" customWidth="1"/>
    <col min="1546" max="1776" width="10.7109375" style="11"/>
    <col min="1777" max="1778" width="15.7109375" style="11" customWidth="1"/>
    <col min="1779" max="1781" width="14.7109375" style="11" customWidth="1"/>
    <col min="1782" max="1785" width="13.7109375" style="11" customWidth="1"/>
    <col min="1786" max="1789" width="15.7109375" style="11" customWidth="1"/>
    <col min="1790" max="1790" width="22.85546875" style="11" customWidth="1"/>
    <col min="1791" max="1791" width="20.7109375" style="11" customWidth="1"/>
    <col min="1792" max="1792" width="17.7109375" style="11" customWidth="1"/>
    <col min="1793" max="1801" width="14.7109375" style="11" customWidth="1"/>
    <col min="1802" max="2032" width="10.7109375" style="11"/>
    <col min="2033" max="2034" width="15.7109375" style="11" customWidth="1"/>
    <col min="2035" max="2037" width="14.7109375" style="11" customWidth="1"/>
    <col min="2038" max="2041" width="13.7109375" style="11" customWidth="1"/>
    <col min="2042" max="2045" width="15.7109375" style="11" customWidth="1"/>
    <col min="2046" max="2046" width="22.85546875" style="11" customWidth="1"/>
    <col min="2047" max="2047" width="20.7109375" style="11" customWidth="1"/>
    <col min="2048" max="2048" width="17.7109375" style="11" customWidth="1"/>
    <col min="2049" max="2057" width="14.7109375" style="11" customWidth="1"/>
    <col min="2058" max="2288" width="10.7109375" style="11"/>
    <col min="2289" max="2290" width="15.7109375" style="11" customWidth="1"/>
    <col min="2291" max="2293" width="14.7109375" style="11" customWidth="1"/>
    <col min="2294" max="2297" width="13.7109375" style="11" customWidth="1"/>
    <col min="2298" max="2301" width="15.7109375" style="11" customWidth="1"/>
    <col min="2302" max="2302" width="22.85546875" style="11" customWidth="1"/>
    <col min="2303" max="2303" width="20.7109375" style="11" customWidth="1"/>
    <col min="2304" max="2304" width="17.7109375" style="11" customWidth="1"/>
    <col min="2305" max="2313" width="14.7109375" style="11" customWidth="1"/>
    <col min="2314" max="2544" width="10.7109375" style="11"/>
    <col min="2545" max="2546" width="15.7109375" style="11" customWidth="1"/>
    <col min="2547" max="2549" width="14.7109375" style="11" customWidth="1"/>
    <col min="2550" max="2553" width="13.7109375" style="11" customWidth="1"/>
    <col min="2554" max="2557" width="15.7109375" style="11" customWidth="1"/>
    <col min="2558" max="2558" width="22.85546875" style="11" customWidth="1"/>
    <col min="2559" max="2559" width="20.7109375" style="11" customWidth="1"/>
    <col min="2560" max="2560" width="17.7109375" style="11" customWidth="1"/>
    <col min="2561" max="2569" width="14.7109375" style="11" customWidth="1"/>
    <col min="2570" max="2800" width="10.7109375" style="11"/>
    <col min="2801" max="2802" width="15.7109375" style="11" customWidth="1"/>
    <col min="2803" max="2805" width="14.7109375" style="11" customWidth="1"/>
    <col min="2806" max="2809" width="13.7109375" style="11" customWidth="1"/>
    <col min="2810" max="2813" width="15.7109375" style="11" customWidth="1"/>
    <col min="2814" max="2814" width="22.85546875" style="11" customWidth="1"/>
    <col min="2815" max="2815" width="20.7109375" style="11" customWidth="1"/>
    <col min="2816" max="2816" width="17.7109375" style="11" customWidth="1"/>
    <col min="2817" max="2825" width="14.7109375" style="11" customWidth="1"/>
    <col min="2826" max="3056" width="10.7109375" style="11"/>
    <col min="3057" max="3058" width="15.7109375" style="11" customWidth="1"/>
    <col min="3059" max="3061" width="14.7109375" style="11" customWidth="1"/>
    <col min="3062" max="3065" width="13.7109375" style="11" customWidth="1"/>
    <col min="3066" max="3069" width="15.7109375" style="11" customWidth="1"/>
    <col min="3070" max="3070" width="22.85546875" style="11" customWidth="1"/>
    <col min="3071" max="3071" width="20.7109375" style="11" customWidth="1"/>
    <col min="3072" max="3072" width="17.7109375" style="11" customWidth="1"/>
    <col min="3073" max="3081" width="14.7109375" style="11" customWidth="1"/>
    <col min="3082" max="3312" width="10.7109375" style="11"/>
    <col min="3313" max="3314" width="15.7109375" style="11" customWidth="1"/>
    <col min="3315" max="3317" width="14.7109375" style="11" customWidth="1"/>
    <col min="3318" max="3321" width="13.7109375" style="11" customWidth="1"/>
    <col min="3322" max="3325" width="15.7109375" style="11" customWidth="1"/>
    <col min="3326" max="3326" width="22.85546875" style="11" customWidth="1"/>
    <col min="3327" max="3327" width="20.7109375" style="11" customWidth="1"/>
    <col min="3328" max="3328" width="17.7109375" style="11" customWidth="1"/>
    <col min="3329" max="3337" width="14.7109375" style="11" customWidth="1"/>
    <col min="3338" max="3568" width="10.7109375" style="11"/>
    <col min="3569" max="3570" width="15.7109375" style="11" customWidth="1"/>
    <col min="3571" max="3573" width="14.7109375" style="11" customWidth="1"/>
    <col min="3574" max="3577" width="13.7109375" style="11" customWidth="1"/>
    <col min="3578" max="3581" width="15.7109375" style="11" customWidth="1"/>
    <col min="3582" max="3582" width="22.85546875" style="11" customWidth="1"/>
    <col min="3583" max="3583" width="20.7109375" style="11" customWidth="1"/>
    <col min="3584" max="3584" width="17.7109375" style="11" customWidth="1"/>
    <col min="3585" max="3593" width="14.7109375" style="11" customWidth="1"/>
    <col min="3594" max="3824" width="10.7109375" style="11"/>
    <col min="3825" max="3826" width="15.7109375" style="11" customWidth="1"/>
    <col min="3827" max="3829" width="14.7109375" style="11" customWidth="1"/>
    <col min="3830" max="3833" width="13.7109375" style="11" customWidth="1"/>
    <col min="3834" max="3837" width="15.7109375" style="11" customWidth="1"/>
    <col min="3838" max="3838" width="22.85546875" style="11" customWidth="1"/>
    <col min="3839" max="3839" width="20.7109375" style="11" customWidth="1"/>
    <col min="3840" max="3840" width="17.7109375" style="11" customWidth="1"/>
    <col min="3841" max="3849" width="14.7109375" style="11" customWidth="1"/>
    <col min="3850" max="4080" width="10.7109375" style="11"/>
    <col min="4081" max="4082" width="15.7109375" style="11" customWidth="1"/>
    <col min="4083" max="4085" width="14.7109375" style="11" customWidth="1"/>
    <col min="4086" max="4089" width="13.7109375" style="11" customWidth="1"/>
    <col min="4090" max="4093" width="15.7109375" style="11" customWidth="1"/>
    <col min="4094" max="4094" width="22.85546875" style="11" customWidth="1"/>
    <col min="4095" max="4095" width="20.7109375" style="11" customWidth="1"/>
    <col min="4096" max="4096" width="17.7109375" style="11" customWidth="1"/>
    <col min="4097" max="4105" width="14.7109375" style="11" customWidth="1"/>
    <col min="4106" max="4336" width="10.7109375" style="11"/>
    <col min="4337" max="4338" width="15.7109375" style="11" customWidth="1"/>
    <col min="4339" max="4341" width="14.7109375" style="11" customWidth="1"/>
    <col min="4342" max="4345" width="13.7109375" style="11" customWidth="1"/>
    <col min="4346" max="4349" width="15.7109375" style="11" customWidth="1"/>
    <col min="4350" max="4350" width="22.85546875" style="11" customWidth="1"/>
    <col min="4351" max="4351" width="20.7109375" style="11" customWidth="1"/>
    <col min="4352" max="4352" width="17.7109375" style="11" customWidth="1"/>
    <col min="4353" max="4361" width="14.7109375" style="11" customWidth="1"/>
    <col min="4362" max="4592" width="10.7109375" style="11"/>
    <col min="4593" max="4594" width="15.7109375" style="11" customWidth="1"/>
    <col min="4595" max="4597" width="14.7109375" style="11" customWidth="1"/>
    <col min="4598" max="4601" width="13.7109375" style="11" customWidth="1"/>
    <col min="4602" max="4605" width="15.7109375" style="11" customWidth="1"/>
    <col min="4606" max="4606" width="22.85546875" style="11" customWidth="1"/>
    <col min="4607" max="4607" width="20.7109375" style="11" customWidth="1"/>
    <col min="4608" max="4608" width="17.7109375" style="11" customWidth="1"/>
    <col min="4609" max="4617" width="14.7109375" style="11" customWidth="1"/>
    <col min="4618" max="4848" width="10.7109375" style="11"/>
    <col min="4849" max="4850" width="15.7109375" style="11" customWidth="1"/>
    <col min="4851" max="4853" width="14.7109375" style="11" customWidth="1"/>
    <col min="4854" max="4857" width="13.7109375" style="11" customWidth="1"/>
    <col min="4858" max="4861" width="15.7109375" style="11" customWidth="1"/>
    <col min="4862" max="4862" width="22.85546875" style="11" customWidth="1"/>
    <col min="4863" max="4863" width="20.7109375" style="11" customWidth="1"/>
    <col min="4864" max="4864" width="17.7109375" style="11" customWidth="1"/>
    <col min="4865" max="4873" width="14.7109375" style="11" customWidth="1"/>
    <col min="4874" max="5104" width="10.7109375" style="11"/>
    <col min="5105" max="5106" width="15.7109375" style="11" customWidth="1"/>
    <col min="5107" max="5109" width="14.7109375" style="11" customWidth="1"/>
    <col min="5110" max="5113" width="13.7109375" style="11" customWidth="1"/>
    <col min="5114" max="5117" width="15.7109375" style="11" customWidth="1"/>
    <col min="5118" max="5118" width="22.85546875" style="11" customWidth="1"/>
    <col min="5119" max="5119" width="20.7109375" style="11" customWidth="1"/>
    <col min="5120" max="5120" width="17.7109375" style="11" customWidth="1"/>
    <col min="5121" max="5129" width="14.7109375" style="11" customWidth="1"/>
    <col min="5130" max="5360" width="10.7109375" style="11"/>
    <col min="5361" max="5362" width="15.7109375" style="11" customWidth="1"/>
    <col min="5363" max="5365" width="14.7109375" style="11" customWidth="1"/>
    <col min="5366" max="5369" width="13.7109375" style="11" customWidth="1"/>
    <col min="5370" max="5373" width="15.7109375" style="11" customWidth="1"/>
    <col min="5374" max="5374" width="22.85546875" style="11" customWidth="1"/>
    <col min="5375" max="5375" width="20.7109375" style="11" customWidth="1"/>
    <col min="5376" max="5376" width="17.7109375" style="11" customWidth="1"/>
    <col min="5377" max="5385" width="14.7109375" style="11" customWidth="1"/>
    <col min="5386" max="5616" width="10.7109375" style="11"/>
    <col min="5617" max="5618" width="15.7109375" style="11" customWidth="1"/>
    <col min="5619" max="5621" width="14.7109375" style="11" customWidth="1"/>
    <col min="5622" max="5625" width="13.7109375" style="11" customWidth="1"/>
    <col min="5626" max="5629" width="15.7109375" style="11" customWidth="1"/>
    <col min="5630" max="5630" width="22.85546875" style="11" customWidth="1"/>
    <col min="5631" max="5631" width="20.7109375" style="11" customWidth="1"/>
    <col min="5632" max="5632" width="17.7109375" style="11" customWidth="1"/>
    <col min="5633" max="5641" width="14.7109375" style="11" customWidth="1"/>
    <col min="5642" max="5872" width="10.7109375" style="11"/>
    <col min="5873" max="5874" width="15.7109375" style="11" customWidth="1"/>
    <col min="5875" max="5877" width="14.7109375" style="11" customWidth="1"/>
    <col min="5878" max="5881" width="13.7109375" style="11" customWidth="1"/>
    <col min="5882" max="5885" width="15.7109375" style="11" customWidth="1"/>
    <col min="5886" max="5886" width="22.85546875" style="11" customWidth="1"/>
    <col min="5887" max="5887" width="20.7109375" style="11" customWidth="1"/>
    <col min="5888" max="5888" width="17.7109375" style="11" customWidth="1"/>
    <col min="5889" max="5897" width="14.7109375" style="11" customWidth="1"/>
    <col min="5898" max="6128" width="10.7109375" style="11"/>
    <col min="6129" max="6130" width="15.7109375" style="11" customWidth="1"/>
    <col min="6131" max="6133" width="14.7109375" style="11" customWidth="1"/>
    <col min="6134" max="6137" width="13.7109375" style="11" customWidth="1"/>
    <col min="6138" max="6141" width="15.7109375" style="11" customWidth="1"/>
    <col min="6142" max="6142" width="22.85546875" style="11" customWidth="1"/>
    <col min="6143" max="6143" width="20.7109375" style="11" customWidth="1"/>
    <col min="6144" max="6144" width="17.7109375" style="11" customWidth="1"/>
    <col min="6145" max="6153" width="14.7109375" style="11" customWidth="1"/>
    <col min="6154" max="6384" width="10.7109375" style="11"/>
    <col min="6385" max="6386" width="15.7109375" style="11" customWidth="1"/>
    <col min="6387" max="6389" width="14.7109375" style="11" customWidth="1"/>
    <col min="6390" max="6393" width="13.7109375" style="11" customWidth="1"/>
    <col min="6394" max="6397" width="15.7109375" style="11" customWidth="1"/>
    <col min="6398" max="6398" width="22.85546875" style="11" customWidth="1"/>
    <col min="6399" max="6399" width="20.7109375" style="11" customWidth="1"/>
    <col min="6400" max="6400" width="17.7109375" style="11" customWidth="1"/>
    <col min="6401" max="6409" width="14.7109375" style="11" customWidth="1"/>
    <col min="6410" max="6640" width="10.7109375" style="11"/>
    <col min="6641" max="6642" width="15.7109375" style="11" customWidth="1"/>
    <col min="6643" max="6645" width="14.7109375" style="11" customWidth="1"/>
    <col min="6646" max="6649" width="13.7109375" style="11" customWidth="1"/>
    <col min="6650" max="6653" width="15.7109375" style="11" customWidth="1"/>
    <col min="6654" max="6654" width="22.85546875" style="11" customWidth="1"/>
    <col min="6655" max="6655" width="20.7109375" style="11" customWidth="1"/>
    <col min="6656" max="6656" width="17.7109375" style="11" customWidth="1"/>
    <col min="6657" max="6665" width="14.7109375" style="11" customWidth="1"/>
    <col min="6666" max="6896" width="10.7109375" style="11"/>
    <col min="6897" max="6898" width="15.7109375" style="11" customWidth="1"/>
    <col min="6899" max="6901" width="14.7109375" style="11" customWidth="1"/>
    <col min="6902" max="6905" width="13.7109375" style="11" customWidth="1"/>
    <col min="6906" max="6909" width="15.7109375" style="11" customWidth="1"/>
    <col min="6910" max="6910" width="22.85546875" style="11" customWidth="1"/>
    <col min="6911" max="6911" width="20.7109375" style="11" customWidth="1"/>
    <col min="6912" max="6912" width="17.7109375" style="11" customWidth="1"/>
    <col min="6913" max="6921" width="14.7109375" style="11" customWidth="1"/>
    <col min="6922" max="7152" width="10.7109375" style="11"/>
    <col min="7153" max="7154" width="15.7109375" style="11" customWidth="1"/>
    <col min="7155" max="7157" width="14.7109375" style="11" customWidth="1"/>
    <col min="7158" max="7161" width="13.7109375" style="11" customWidth="1"/>
    <col min="7162" max="7165" width="15.7109375" style="11" customWidth="1"/>
    <col min="7166" max="7166" width="22.85546875" style="11" customWidth="1"/>
    <col min="7167" max="7167" width="20.7109375" style="11" customWidth="1"/>
    <col min="7168" max="7168" width="17.7109375" style="11" customWidth="1"/>
    <col min="7169" max="7177" width="14.7109375" style="11" customWidth="1"/>
    <col min="7178" max="7408" width="10.7109375" style="11"/>
    <col min="7409" max="7410" width="15.7109375" style="11" customWidth="1"/>
    <col min="7411" max="7413" width="14.7109375" style="11" customWidth="1"/>
    <col min="7414" max="7417" width="13.7109375" style="11" customWidth="1"/>
    <col min="7418" max="7421" width="15.7109375" style="11" customWidth="1"/>
    <col min="7422" max="7422" width="22.85546875" style="11" customWidth="1"/>
    <col min="7423" max="7423" width="20.7109375" style="11" customWidth="1"/>
    <col min="7424" max="7424" width="17.7109375" style="11" customWidth="1"/>
    <col min="7425" max="7433" width="14.7109375" style="11" customWidth="1"/>
    <col min="7434" max="7664" width="10.7109375" style="11"/>
    <col min="7665" max="7666" width="15.7109375" style="11" customWidth="1"/>
    <col min="7667" max="7669" width="14.7109375" style="11" customWidth="1"/>
    <col min="7670" max="7673" width="13.7109375" style="11" customWidth="1"/>
    <col min="7674" max="7677" width="15.7109375" style="11" customWidth="1"/>
    <col min="7678" max="7678" width="22.85546875" style="11" customWidth="1"/>
    <col min="7679" max="7679" width="20.7109375" style="11" customWidth="1"/>
    <col min="7680" max="7680" width="17.7109375" style="11" customWidth="1"/>
    <col min="7681" max="7689" width="14.7109375" style="11" customWidth="1"/>
    <col min="7690" max="7920" width="10.7109375" style="11"/>
    <col min="7921" max="7922" width="15.7109375" style="11" customWidth="1"/>
    <col min="7923" max="7925" width="14.7109375" style="11" customWidth="1"/>
    <col min="7926" max="7929" width="13.7109375" style="11" customWidth="1"/>
    <col min="7930" max="7933" width="15.7109375" style="11" customWidth="1"/>
    <col min="7934" max="7934" width="22.85546875" style="11" customWidth="1"/>
    <col min="7935" max="7935" width="20.7109375" style="11" customWidth="1"/>
    <col min="7936" max="7936" width="17.7109375" style="11" customWidth="1"/>
    <col min="7937" max="7945" width="14.7109375" style="11" customWidth="1"/>
    <col min="7946" max="8176" width="10.7109375" style="11"/>
    <col min="8177" max="8178" width="15.7109375" style="11" customWidth="1"/>
    <col min="8179" max="8181" width="14.7109375" style="11" customWidth="1"/>
    <col min="8182" max="8185" width="13.7109375" style="11" customWidth="1"/>
    <col min="8186" max="8189" width="15.7109375" style="11" customWidth="1"/>
    <col min="8190" max="8190" width="22.85546875" style="11" customWidth="1"/>
    <col min="8191" max="8191" width="20.7109375" style="11" customWidth="1"/>
    <col min="8192" max="8192" width="17.7109375" style="11" customWidth="1"/>
    <col min="8193" max="8201" width="14.7109375" style="11" customWidth="1"/>
    <col min="8202" max="8432" width="10.7109375" style="11"/>
    <col min="8433" max="8434" width="15.7109375" style="11" customWidth="1"/>
    <col min="8435" max="8437" width="14.7109375" style="11" customWidth="1"/>
    <col min="8438" max="8441" width="13.7109375" style="11" customWidth="1"/>
    <col min="8442" max="8445" width="15.7109375" style="11" customWidth="1"/>
    <col min="8446" max="8446" width="22.85546875" style="11" customWidth="1"/>
    <col min="8447" max="8447" width="20.7109375" style="11" customWidth="1"/>
    <col min="8448" max="8448" width="17.7109375" style="11" customWidth="1"/>
    <col min="8449" max="8457" width="14.7109375" style="11" customWidth="1"/>
    <col min="8458" max="8688" width="10.7109375" style="11"/>
    <col min="8689" max="8690" width="15.7109375" style="11" customWidth="1"/>
    <col min="8691" max="8693" width="14.7109375" style="11" customWidth="1"/>
    <col min="8694" max="8697" width="13.7109375" style="11" customWidth="1"/>
    <col min="8698" max="8701" width="15.7109375" style="11" customWidth="1"/>
    <col min="8702" max="8702" width="22.85546875" style="11" customWidth="1"/>
    <col min="8703" max="8703" width="20.7109375" style="11" customWidth="1"/>
    <col min="8704" max="8704" width="17.7109375" style="11" customWidth="1"/>
    <col min="8705" max="8713" width="14.7109375" style="11" customWidth="1"/>
    <col min="8714" max="8944" width="10.7109375" style="11"/>
    <col min="8945" max="8946" width="15.7109375" style="11" customWidth="1"/>
    <col min="8947" max="8949" width="14.7109375" style="11" customWidth="1"/>
    <col min="8950" max="8953" width="13.7109375" style="11" customWidth="1"/>
    <col min="8954" max="8957" width="15.7109375" style="11" customWidth="1"/>
    <col min="8958" max="8958" width="22.85546875" style="11" customWidth="1"/>
    <col min="8959" max="8959" width="20.7109375" style="11" customWidth="1"/>
    <col min="8960" max="8960" width="17.7109375" style="11" customWidth="1"/>
    <col min="8961" max="8969" width="14.7109375" style="11" customWidth="1"/>
    <col min="8970" max="9200" width="10.7109375" style="11"/>
    <col min="9201" max="9202" width="15.7109375" style="11" customWidth="1"/>
    <col min="9203" max="9205" width="14.7109375" style="11" customWidth="1"/>
    <col min="9206" max="9209" width="13.7109375" style="11" customWidth="1"/>
    <col min="9210" max="9213" width="15.7109375" style="11" customWidth="1"/>
    <col min="9214" max="9214" width="22.85546875" style="11" customWidth="1"/>
    <col min="9215" max="9215" width="20.7109375" style="11" customWidth="1"/>
    <col min="9216" max="9216" width="17.7109375" style="11" customWidth="1"/>
    <col min="9217" max="9225" width="14.7109375" style="11" customWidth="1"/>
    <col min="9226" max="9456" width="10.7109375" style="11"/>
    <col min="9457" max="9458" width="15.7109375" style="11" customWidth="1"/>
    <col min="9459" max="9461" width="14.7109375" style="11" customWidth="1"/>
    <col min="9462" max="9465" width="13.7109375" style="11" customWidth="1"/>
    <col min="9466" max="9469" width="15.7109375" style="11" customWidth="1"/>
    <col min="9470" max="9470" width="22.85546875" style="11" customWidth="1"/>
    <col min="9471" max="9471" width="20.7109375" style="11" customWidth="1"/>
    <col min="9472" max="9472" width="17.7109375" style="11" customWidth="1"/>
    <col min="9473" max="9481" width="14.7109375" style="11" customWidth="1"/>
    <col min="9482" max="9712" width="10.7109375" style="11"/>
    <col min="9713" max="9714" width="15.7109375" style="11" customWidth="1"/>
    <col min="9715" max="9717" width="14.7109375" style="11" customWidth="1"/>
    <col min="9718" max="9721" width="13.7109375" style="11" customWidth="1"/>
    <col min="9722" max="9725" width="15.7109375" style="11" customWidth="1"/>
    <col min="9726" max="9726" width="22.85546875" style="11" customWidth="1"/>
    <col min="9727" max="9727" width="20.7109375" style="11" customWidth="1"/>
    <col min="9728" max="9728" width="17.7109375" style="11" customWidth="1"/>
    <col min="9729" max="9737" width="14.7109375" style="11" customWidth="1"/>
    <col min="9738" max="9968" width="10.7109375" style="11"/>
    <col min="9969" max="9970" width="15.7109375" style="11" customWidth="1"/>
    <col min="9971" max="9973" width="14.7109375" style="11" customWidth="1"/>
    <col min="9974" max="9977" width="13.7109375" style="11" customWidth="1"/>
    <col min="9978" max="9981" width="15.7109375" style="11" customWidth="1"/>
    <col min="9982" max="9982" width="22.85546875" style="11" customWidth="1"/>
    <col min="9983" max="9983" width="20.7109375" style="11" customWidth="1"/>
    <col min="9984" max="9984" width="17.7109375" style="11" customWidth="1"/>
    <col min="9985" max="9993" width="14.7109375" style="11" customWidth="1"/>
    <col min="9994" max="10224" width="10.7109375" style="11"/>
    <col min="10225" max="10226" width="15.7109375" style="11" customWidth="1"/>
    <col min="10227" max="10229" width="14.7109375" style="11" customWidth="1"/>
    <col min="10230" max="10233" width="13.7109375" style="11" customWidth="1"/>
    <col min="10234" max="10237" width="15.7109375" style="11" customWidth="1"/>
    <col min="10238" max="10238" width="22.85546875" style="11" customWidth="1"/>
    <col min="10239" max="10239" width="20.7109375" style="11" customWidth="1"/>
    <col min="10240" max="10240" width="17.7109375" style="11" customWidth="1"/>
    <col min="10241" max="10249" width="14.7109375" style="11" customWidth="1"/>
    <col min="10250" max="10480" width="10.7109375" style="11"/>
    <col min="10481" max="10482" width="15.7109375" style="11" customWidth="1"/>
    <col min="10483" max="10485" width="14.7109375" style="11" customWidth="1"/>
    <col min="10486" max="10489" width="13.7109375" style="11" customWidth="1"/>
    <col min="10490" max="10493" width="15.7109375" style="11" customWidth="1"/>
    <col min="10494" max="10494" width="22.85546875" style="11" customWidth="1"/>
    <col min="10495" max="10495" width="20.7109375" style="11" customWidth="1"/>
    <col min="10496" max="10496" width="17.7109375" style="11" customWidth="1"/>
    <col min="10497" max="10505" width="14.7109375" style="11" customWidth="1"/>
    <col min="10506" max="10736" width="10.7109375" style="11"/>
    <col min="10737" max="10738" width="15.7109375" style="11" customWidth="1"/>
    <col min="10739" max="10741" width="14.7109375" style="11" customWidth="1"/>
    <col min="10742" max="10745" width="13.7109375" style="11" customWidth="1"/>
    <col min="10746" max="10749" width="15.7109375" style="11" customWidth="1"/>
    <col min="10750" max="10750" width="22.85546875" style="11" customWidth="1"/>
    <col min="10751" max="10751" width="20.7109375" style="11" customWidth="1"/>
    <col min="10752" max="10752" width="17.7109375" style="11" customWidth="1"/>
    <col min="10753" max="10761" width="14.7109375" style="11" customWidth="1"/>
    <col min="10762" max="10992" width="10.7109375" style="11"/>
    <col min="10993" max="10994" width="15.7109375" style="11" customWidth="1"/>
    <col min="10995" max="10997" width="14.7109375" style="11" customWidth="1"/>
    <col min="10998" max="11001" width="13.7109375" style="11" customWidth="1"/>
    <col min="11002" max="11005" width="15.7109375" style="11" customWidth="1"/>
    <col min="11006" max="11006" width="22.85546875" style="11" customWidth="1"/>
    <col min="11007" max="11007" width="20.7109375" style="11" customWidth="1"/>
    <col min="11008" max="11008" width="17.7109375" style="11" customWidth="1"/>
    <col min="11009" max="11017" width="14.7109375" style="11" customWidth="1"/>
    <col min="11018" max="11248" width="10.7109375" style="11"/>
    <col min="11249" max="11250" width="15.7109375" style="11" customWidth="1"/>
    <col min="11251" max="11253" width="14.7109375" style="11" customWidth="1"/>
    <col min="11254" max="11257" width="13.7109375" style="11" customWidth="1"/>
    <col min="11258" max="11261" width="15.7109375" style="11" customWidth="1"/>
    <col min="11262" max="11262" width="22.85546875" style="11" customWidth="1"/>
    <col min="11263" max="11263" width="20.7109375" style="11" customWidth="1"/>
    <col min="11264" max="11264" width="17.7109375" style="11" customWidth="1"/>
    <col min="11265" max="11273" width="14.7109375" style="11" customWidth="1"/>
    <col min="11274" max="11504" width="10.7109375" style="11"/>
    <col min="11505" max="11506" width="15.7109375" style="11" customWidth="1"/>
    <col min="11507" max="11509" width="14.7109375" style="11" customWidth="1"/>
    <col min="11510" max="11513" width="13.7109375" style="11" customWidth="1"/>
    <col min="11514" max="11517" width="15.7109375" style="11" customWidth="1"/>
    <col min="11518" max="11518" width="22.85546875" style="11" customWidth="1"/>
    <col min="11519" max="11519" width="20.7109375" style="11" customWidth="1"/>
    <col min="11520" max="11520" width="17.7109375" style="11" customWidth="1"/>
    <col min="11521" max="11529" width="14.7109375" style="11" customWidth="1"/>
    <col min="11530" max="11760" width="10.7109375" style="11"/>
    <col min="11761" max="11762" width="15.7109375" style="11" customWidth="1"/>
    <col min="11763" max="11765" width="14.7109375" style="11" customWidth="1"/>
    <col min="11766" max="11769" width="13.7109375" style="11" customWidth="1"/>
    <col min="11770" max="11773" width="15.7109375" style="11" customWidth="1"/>
    <col min="11774" max="11774" width="22.85546875" style="11" customWidth="1"/>
    <col min="11775" max="11775" width="20.7109375" style="11" customWidth="1"/>
    <col min="11776" max="11776" width="17.7109375" style="11" customWidth="1"/>
    <col min="11777" max="11785" width="14.7109375" style="11" customWidth="1"/>
    <col min="11786" max="12016" width="10.7109375" style="11"/>
    <col min="12017" max="12018" width="15.7109375" style="11" customWidth="1"/>
    <col min="12019" max="12021" width="14.7109375" style="11" customWidth="1"/>
    <col min="12022" max="12025" width="13.7109375" style="11" customWidth="1"/>
    <col min="12026" max="12029" width="15.7109375" style="11" customWidth="1"/>
    <col min="12030" max="12030" width="22.85546875" style="11" customWidth="1"/>
    <col min="12031" max="12031" width="20.7109375" style="11" customWidth="1"/>
    <col min="12032" max="12032" width="17.7109375" style="11" customWidth="1"/>
    <col min="12033" max="12041" width="14.7109375" style="11" customWidth="1"/>
    <col min="12042" max="12272" width="10.7109375" style="11"/>
    <col min="12273" max="12274" width="15.7109375" style="11" customWidth="1"/>
    <col min="12275" max="12277" width="14.7109375" style="11" customWidth="1"/>
    <col min="12278" max="12281" width="13.7109375" style="11" customWidth="1"/>
    <col min="12282" max="12285" width="15.7109375" style="11" customWidth="1"/>
    <col min="12286" max="12286" width="22.85546875" style="11" customWidth="1"/>
    <col min="12287" max="12287" width="20.7109375" style="11" customWidth="1"/>
    <col min="12288" max="12288" width="17.7109375" style="11" customWidth="1"/>
    <col min="12289" max="12297" width="14.7109375" style="11" customWidth="1"/>
    <col min="12298" max="12528" width="10.7109375" style="11"/>
    <col min="12529" max="12530" width="15.7109375" style="11" customWidth="1"/>
    <col min="12531" max="12533" width="14.7109375" style="11" customWidth="1"/>
    <col min="12534" max="12537" width="13.7109375" style="11" customWidth="1"/>
    <col min="12538" max="12541" width="15.7109375" style="11" customWidth="1"/>
    <col min="12542" max="12542" width="22.85546875" style="11" customWidth="1"/>
    <col min="12543" max="12543" width="20.7109375" style="11" customWidth="1"/>
    <col min="12544" max="12544" width="17.7109375" style="11" customWidth="1"/>
    <col min="12545" max="12553" width="14.7109375" style="11" customWidth="1"/>
    <col min="12554" max="12784" width="10.7109375" style="11"/>
    <col min="12785" max="12786" width="15.7109375" style="11" customWidth="1"/>
    <col min="12787" max="12789" width="14.7109375" style="11" customWidth="1"/>
    <col min="12790" max="12793" width="13.7109375" style="11" customWidth="1"/>
    <col min="12794" max="12797" width="15.7109375" style="11" customWidth="1"/>
    <col min="12798" max="12798" width="22.85546875" style="11" customWidth="1"/>
    <col min="12799" max="12799" width="20.7109375" style="11" customWidth="1"/>
    <col min="12800" max="12800" width="17.7109375" style="11" customWidth="1"/>
    <col min="12801" max="12809" width="14.7109375" style="11" customWidth="1"/>
    <col min="12810" max="13040" width="10.7109375" style="11"/>
    <col min="13041" max="13042" width="15.7109375" style="11" customWidth="1"/>
    <col min="13043" max="13045" width="14.7109375" style="11" customWidth="1"/>
    <col min="13046" max="13049" width="13.7109375" style="11" customWidth="1"/>
    <col min="13050" max="13053" width="15.7109375" style="11" customWidth="1"/>
    <col min="13054" max="13054" width="22.85546875" style="11" customWidth="1"/>
    <col min="13055" max="13055" width="20.7109375" style="11" customWidth="1"/>
    <col min="13056" max="13056" width="17.7109375" style="11" customWidth="1"/>
    <col min="13057" max="13065" width="14.7109375" style="11" customWidth="1"/>
    <col min="13066" max="13296" width="10.7109375" style="11"/>
    <col min="13297" max="13298" width="15.7109375" style="11" customWidth="1"/>
    <col min="13299" max="13301" width="14.7109375" style="11" customWidth="1"/>
    <col min="13302" max="13305" width="13.7109375" style="11" customWidth="1"/>
    <col min="13306" max="13309" width="15.7109375" style="11" customWidth="1"/>
    <col min="13310" max="13310" width="22.85546875" style="11" customWidth="1"/>
    <col min="13311" max="13311" width="20.7109375" style="11" customWidth="1"/>
    <col min="13312" max="13312" width="17.7109375" style="11" customWidth="1"/>
    <col min="13313" max="13321" width="14.7109375" style="11" customWidth="1"/>
    <col min="13322" max="13552" width="10.7109375" style="11"/>
    <col min="13553" max="13554" width="15.7109375" style="11" customWidth="1"/>
    <col min="13555" max="13557" width="14.7109375" style="11" customWidth="1"/>
    <col min="13558" max="13561" width="13.7109375" style="11" customWidth="1"/>
    <col min="13562" max="13565" width="15.7109375" style="11" customWidth="1"/>
    <col min="13566" max="13566" width="22.85546875" style="11" customWidth="1"/>
    <col min="13567" max="13567" width="20.7109375" style="11" customWidth="1"/>
    <col min="13568" max="13568" width="17.7109375" style="11" customWidth="1"/>
    <col min="13569" max="13577" width="14.7109375" style="11" customWidth="1"/>
    <col min="13578" max="13808" width="10.7109375" style="11"/>
    <col min="13809" max="13810" width="15.7109375" style="11" customWidth="1"/>
    <col min="13811" max="13813" width="14.7109375" style="11" customWidth="1"/>
    <col min="13814" max="13817" width="13.7109375" style="11" customWidth="1"/>
    <col min="13818" max="13821" width="15.7109375" style="11" customWidth="1"/>
    <col min="13822" max="13822" width="22.85546875" style="11" customWidth="1"/>
    <col min="13823" max="13823" width="20.7109375" style="11" customWidth="1"/>
    <col min="13824" max="13824" width="17.7109375" style="11" customWidth="1"/>
    <col min="13825" max="13833" width="14.7109375" style="11" customWidth="1"/>
    <col min="13834" max="14064" width="10.7109375" style="11"/>
    <col min="14065" max="14066" width="15.7109375" style="11" customWidth="1"/>
    <col min="14067" max="14069" width="14.7109375" style="11" customWidth="1"/>
    <col min="14070" max="14073" width="13.7109375" style="11" customWidth="1"/>
    <col min="14074" max="14077" width="15.7109375" style="11" customWidth="1"/>
    <col min="14078" max="14078" width="22.85546875" style="11" customWidth="1"/>
    <col min="14079" max="14079" width="20.7109375" style="11" customWidth="1"/>
    <col min="14080" max="14080" width="17.7109375" style="11" customWidth="1"/>
    <col min="14081" max="14089" width="14.7109375" style="11" customWidth="1"/>
    <col min="14090" max="14320" width="10.7109375" style="11"/>
    <col min="14321" max="14322" width="15.7109375" style="11" customWidth="1"/>
    <col min="14323" max="14325" width="14.7109375" style="11" customWidth="1"/>
    <col min="14326" max="14329" width="13.7109375" style="11" customWidth="1"/>
    <col min="14330" max="14333" width="15.7109375" style="11" customWidth="1"/>
    <col min="14334" max="14334" width="22.85546875" style="11" customWidth="1"/>
    <col min="14335" max="14335" width="20.7109375" style="11" customWidth="1"/>
    <col min="14336" max="14336" width="17.7109375" style="11" customWidth="1"/>
    <col min="14337" max="14345" width="14.7109375" style="11" customWidth="1"/>
    <col min="14346" max="14576" width="10.7109375" style="11"/>
    <col min="14577" max="14578" width="15.7109375" style="11" customWidth="1"/>
    <col min="14579" max="14581" width="14.7109375" style="11" customWidth="1"/>
    <col min="14582" max="14585" width="13.7109375" style="11" customWidth="1"/>
    <col min="14586" max="14589" width="15.7109375" style="11" customWidth="1"/>
    <col min="14590" max="14590" width="22.85546875" style="11" customWidth="1"/>
    <col min="14591" max="14591" width="20.7109375" style="11" customWidth="1"/>
    <col min="14592" max="14592" width="17.7109375" style="11" customWidth="1"/>
    <col min="14593" max="14601" width="14.7109375" style="11" customWidth="1"/>
    <col min="14602" max="14832" width="10.7109375" style="11"/>
    <col min="14833" max="14834" width="15.7109375" style="11" customWidth="1"/>
    <col min="14835" max="14837" width="14.7109375" style="11" customWidth="1"/>
    <col min="14838" max="14841" width="13.7109375" style="11" customWidth="1"/>
    <col min="14842" max="14845" width="15.7109375" style="11" customWidth="1"/>
    <col min="14846" max="14846" width="22.85546875" style="11" customWidth="1"/>
    <col min="14847" max="14847" width="20.7109375" style="11" customWidth="1"/>
    <col min="14848" max="14848" width="17.7109375" style="11" customWidth="1"/>
    <col min="14849" max="14857" width="14.7109375" style="11" customWidth="1"/>
    <col min="14858" max="15088" width="10.7109375" style="11"/>
    <col min="15089" max="15090" width="15.7109375" style="11" customWidth="1"/>
    <col min="15091" max="15093" width="14.7109375" style="11" customWidth="1"/>
    <col min="15094" max="15097" width="13.7109375" style="11" customWidth="1"/>
    <col min="15098" max="15101" width="15.7109375" style="11" customWidth="1"/>
    <col min="15102" max="15102" width="22.85546875" style="11" customWidth="1"/>
    <col min="15103" max="15103" width="20.7109375" style="11" customWidth="1"/>
    <col min="15104" max="15104" width="17.7109375" style="11" customWidth="1"/>
    <col min="15105" max="15113" width="14.7109375" style="11" customWidth="1"/>
    <col min="15114" max="15344" width="10.7109375" style="11"/>
    <col min="15345" max="15346" width="15.7109375" style="11" customWidth="1"/>
    <col min="15347" max="15349" width="14.7109375" style="11" customWidth="1"/>
    <col min="15350" max="15353" width="13.7109375" style="11" customWidth="1"/>
    <col min="15354" max="15357" width="15.7109375" style="11" customWidth="1"/>
    <col min="15358" max="15358" width="22.85546875" style="11" customWidth="1"/>
    <col min="15359" max="15359" width="20.7109375" style="11" customWidth="1"/>
    <col min="15360" max="15360" width="17.7109375" style="11" customWidth="1"/>
    <col min="15361" max="15369" width="14.7109375" style="11" customWidth="1"/>
    <col min="15370" max="15600" width="10.7109375" style="11"/>
    <col min="15601" max="15602" width="15.7109375" style="11" customWidth="1"/>
    <col min="15603" max="15605" width="14.7109375" style="11" customWidth="1"/>
    <col min="15606" max="15609" width="13.7109375" style="11" customWidth="1"/>
    <col min="15610" max="15613" width="15.7109375" style="11" customWidth="1"/>
    <col min="15614" max="15614" width="22.85546875" style="11" customWidth="1"/>
    <col min="15615" max="15615" width="20.7109375" style="11" customWidth="1"/>
    <col min="15616" max="15616" width="17.7109375" style="11" customWidth="1"/>
    <col min="15617" max="15625" width="14.7109375" style="11" customWidth="1"/>
    <col min="15626" max="15856" width="10.7109375" style="11"/>
    <col min="15857" max="15858" width="15.7109375" style="11" customWidth="1"/>
    <col min="15859" max="15861" width="14.7109375" style="11" customWidth="1"/>
    <col min="15862" max="15865" width="13.7109375" style="11" customWidth="1"/>
    <col min="15866" max="15869" width="15.7109375" style="11" customWidth="1"/>
    <col min="15870" max="15870" width="22.85546875" style="11" customWidth="1"/>
    <col min="15871" max="15871" width="20.7109375" style="11" customWidth="1"/>
    <col min="15872" max="15872" width="17.7109375" style="11" customWidth="1"/>
    <col min="15873" max="15881" width="14.7109375" style="11" customWidth="1"/>
    <col min="15882" max="16112" width="10.7109375" style="11"/>
    <col min="16113" max="16114" width="15.7109375" style="11" customWidth="1"/>
    <col min="16115" max="16117" width="14.7109375" style="11" customWidth="1"/>
    <col min="16118" max="16121" width="13.7109375" style="11" customWidth="1"/>
    <col min="16122" max="16125" width="15.7109375" style="11" customWidth="1"/>
    <col min="16126" max="16126" width="22.85546875" style="11" customWidth="1"/>
    <col min="16127" max="16127" width="20.7109375" style="11" customWidth="1"/>
    <col min="16128" max="16128" width="17.7109375" style="11" customWidth="1"/>
    <col min="16129" max="16137" width="14.7109375" style="11" customWidth="1"/>
    <col min="16138" max="16384" width="10.7109375" style="11"/>
  </cols>
  <sheetData>
    <row r="1" spans="1:27" ht="25.5" customHeight="1">
      <c r="AA1" s="10" t="s">
        <v>67</v>
      </c>
    </row>
    <row r="2" spans="1:27" s="7" customFormat="1" ht="18.75" customHeight="1">
      <c r="Q2" s="44"/>
      <c r="R2" s="44"/>
      <c r="AA2" s="4" t="s">
        <v>9</v>
      </c>
    </row>
    <row r="3" spans="1:27" s="7" customFormat="1" ht="18.75" customHeight="1">
      <c r="Q3" s="44"/>
      <c r="R3" s="44"/>
      <c r="AA3" s="4" t="s">
        <v>66</v>
      </c>
    </row>
    <row r="4" spans="1:27" s="7" customFormat="1">
      <c r="E4" s="58"/>
      <c r="Q4" s="44"/>
      <c r="R4" s="44"/>
    </row>
    <row r="5" spans="1:27" s="7" customFormat="1">
      <c r="A5" s="42"/>
      <c r="B5" s="42"/>
      <c r="C5" s="42"/>
      <c r="D5" s="42"/>
      <c r="E5" s="42"/>
      <c r="F5" s="42"/>
      <c r="G5" s="42"/>
      <c r="H5" s="310"/>
      <c r="I5" s="310"/>
      <c r="J5" s="310"/>
      <c r="K5" s="310"/>
      <c r="L5" s="310"/>
      <c r="M5" s="310"/>
      <c r="N5" s="310"/>
      <c r="O5" s="310"/>
      <c r="P5" s="42"/>
      <c r="Q5" s="42"/>
      <c r="R5" s="42"/>
      <c r="S5" s="42"/>
      <c r="T5" s="42"/>
      <c r="U5" s="42"/>
      <c r="V5" s="42"/>
      <c r="W5" s="42"/>
      <c r="X5" s="42"/>
      <c r="Y5" s="42"/>
      <c r="Z5" s="42"/>
      <c r="AA5" s="42"/>
    </row>
    <row r="6" spans="1:27" s="7" customFormat="1">
      <c r="A6" s="149"/>
      <c r="B6" s="149"/>
      <c r="C6" s="149"/>
      <c r="D6" s="149"/>
      <c r="E6" s="149"/>
      <c r="F6" s="149"/>
      <c r="G6" s="149"/>
      <c r="H6" s="149"/>
      <c r="I6" s="149"/>
      <c r="J6" s="149"/>
      <c r="K6" s="149"/>
      <c r="L6" s="149"/>
      <c r="M6" s="149"/>
      <c r="N6" s="149"/>
      <c r="O6" s="149"/>
      <c r="P6" s="149"/>
      <c r="Q6" s="149"/>
      <c r="R6" s="149"/>
      <c r="S6" s="149"/>
      <c r="T6" s="149"/>
    </row>
    <row r="7" spans="1:27" s="7" customFormat="1">
      <c r="A7" s="310"/>
      <c r="B7" s="310"/>
      <c r="C7" s="310"/>
      <c r="D7" s="310"/>
      <c r="E7" s="310"/>
      <c r="F7" s="310"/>
      <c r="G7" s="310"/>
      <c r="H7" s="310"/>
      <c r="I7" s="310"/>
      <c r="J7" s="310"/>
      <c r="K7" s="310"/>
      <c r="L7" s="310"/>
      <c r="M7" s="310"/>
      <c r="N7" s="310"/>
      <c r="O7" s="310"/>
      <c r="P7" s="310"/>
      <c r="Q7" s="310"/>
      <c r="R7" s="310"/>
      <c r="S7" s="310"/>
      <c r="T7" s="310"/>
    </row>
    <row r="8" spans="1:27" s="7" customFormat="1">
      <c r="A8" s="58"/>
      <c r="H8" s="44"/>
      <c r="J8" s="358"/>
      <c r="K8" s="358"/>
      <c r="L8" s="358"/>
      <c r="M8" s="358"/>
      <c r="N8" s="358"/>
      <c r="O8" s="358"/>
      <c r="P8" s="358"/>
      <c r="Q8" s="358"/>
    </row>
    <row r="9" spans="1:27" s="44" customFormat="1">
      <c r="A9" s="310" t="str">
        <f>'1. паспорт местоположение'!A5:C5</f>
        <v>Год раскрытия информации: 2020 год</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row>
    <row r="10" spans="1:27" s="44" customFormat="1" ht="18.75">
      <c r="A10" s="59"/>
      <c r="H10" s="45"/>
      <c r="L10" s="59"/>
    </row>
    <row r="11" spans="1:27" s="44" customFormat="1" ht="18.75">
      <c r="A11" s="314" t="s">
        <v>8</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314"/>
    </row>
    <row r="12" spans="1:27" s="44" customFormat="1" ht="18.75">
      <c r="A12" s="150"/>
      <c r="B12" s="150"/>
      <c r="C12" s="150"/>
      <c r="D12" s="150"/>
      <c r="E12" s="150"/>
      <c r="F12" s="150"/>
      <c r="G12" s="150"/>
      <c r="H12" s="150"/>
      <c r="I12" s="60"/>
      <c r="J12" s="60"/>
      <c r="K12" s="60"/>
      <c r="L12" s="150"/>
      <c r="M12" s="150"/>
      <c r="N12" s="150"/>
      <c r="O12" s="60"/>
      <c r="P12" s="60"/>
      <c r="Q12" s="60"/>
      <c r="R12" s="60"/>
      <c r="S12" s="60"/>
      <c r="T12" s="60"/>
      <c r="U12" s="60"/>
      <c r="V12" s="60"/>
    </row>
    <row r="13" spans="1:27" s="44" customFormat="1" ht="18.75">
      <c r="A13" s="313" t="s">
        <v>439</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row>
    <row r="14" spans="1:27" s="44" customFormat="1" ht="18.75" customHeight="1">
      <c r="A14" s="311" t="s">
        <v>7</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311"/>
    </row>
    <row r="15" spans="1:27" s="44" customFormat="1" ht="18.75">
      <c r="A15" s="150"/>
      <c r="B15" s="150"/>
      <c r="C15" s="150"/>
      <c r="D15" s="150"/>
      <c r="E15" s="150"/>
      <c r="F15" s="150"/>
      <c r="G15" s="150"/>
      <c r="H15" s="150"/>
      <c r="I15" s="60"/>
      <c r="J15" s="60"/>
      <c r="K15" s="60"/>
      <c r="L15" s="150"/>
      <c r="M15" s="150"/>
      <c r="N15" s="150"/>
      <c r="O15" s="60"/>
      <c r="P15" s="60"/>
      <c r="Q15" s="60"/>
      <c r="R15" s="60"/>
      <c r="S15" s="60"/>
      <c r="T15" s="60"/>
      <c r="U15" s="60"/>
      <c r="V15" s="60"/>
    </row>
    <row r="16" spans="1:27" s="44" customFormat="1" ht="18.75">
      <c r="A16" s="313" t="str">
        <f>'1. паспорт местоположение'!A12:C12</f>
        <v>K_524-СЭС-23</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row>
    <row r="17" spans="1:27" s="44" customFormat="1" ht="18.75" customHeight="1">
      <c r="A17" s="311" t="s">
        <v>6</v>
      </c>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row>
    <row r="18" spans="1:27" s="61" customFormat="1" ht="18.75">
      <c r="A18" s="153"/>
      <c r="B18" s="153"/>
      <c r="C18" s="153"/>
      <c r="D18" s="153"/>
      <c r="E18" s="153"/>
      <c r="F18" s="153"/>
      <c r="G18" s="153"/>
      <c r="H18" s="153"/>
      <c r="I18" s="153"/>
      <c r="J18" s="153"/>
      <c r="K18" s="153"/>
      <c r="L18" s="153"/>
      <c r="M18" s="153"/>
      <c r="N18" s="153"/>
      <c r="O18" s="153"/>
      <c r="P18" s="153"/>
      <c r="Q18" s="153"/>
      <c r="R18" s="153"/>
      <c r="S18" s="153"/>
      <c r="T18" s="153"/>
      <c r="U18" s="153"/>
      <c r="V18" s="153"/>
    </row>
    <row r="19" spans="1:27" s="62" customFormat="1" ht="42.75" customHeight="1">
      <c r="A19" s="312" t="str">
        <f>'1. паспорт местоположение'!A15:C15</f>
        <v>Строительство двух одноцепных ВЛ 110 кВ Певек-Билибино (этап строительства №1)</v>
      </c>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row>
    <row r="20" spans="1:27" s="62" customFormat="1">
      <c r="A20" s="311"/>
      <c r="B20" s="311"/>
      <c r="C20" s="311"/>
      <c r="D20" s="63"/>
      <c r="E20" s="63"/>
      <c r="F20" s="63"/>
      <c r="G20" s="63"/>
      <c r="H20" s="63"/>
      <c r="I20" s="63"/>
      <c r="J20" s="63"/>
      <c r="K20" s="63"/>
      <c r="L20" s="311" t="s">
        <v>4</v>
      </c>
      <c r="M20" s="311"/>
      <c r="N20" s="311"/>
      <c r="O20" s="63"/>
      <c r="P20" s="63"/>
      <c r="Q20" s="63"/>
      <c r="R20" s="63"/>
      <c r="S20" s="63"/>
      <c r="T20" s="63"/>
      <c r="U20" s="63"/>
      <c r="V20" s="63"/>
    </row>
    <row r="21" spans="1:27" ht="15.75" customHeight="1">
      <c r="A21" s="359" t="s">
        <v>3</v>
      </c>
      <c r="B21" s="354" t="s">
        <v>404</v>
      </c>
      <c r="C21" s="355"/>
      <c r="D21" s="354" t="s">
        <v>406</v>
      </c>
      <c r="E21" s="355"/>
      <c r="F21" s="334" t="s">
        <v>89</v>
      </c>
      <c r="G21" s="336"/>
      <c r="H21" s="336"/>
      <c r="I21" s="335"/>
      <c r="J21" s="359" t="s">
        <v>407</v>
      </c>
      <c r="K21" s="354" t="s">
        <v>408</v>
      </c>
      <c r="L21" s="355"/>
      <c r="M21" s="354" t="s">
        <v>409</v>
      </c>
      <c r="N21" s="355"/>
      <c r="O21" s="354" t="s">
        <v>399</v>
      </c>
      <c r="P21" s="355"/>
      <c r="Q21" s="354" t="s">
        <v>122</v>
      </c>
      <c r="R21" s="355"/>
      <c r="S21" s="359" t="s">
        <v>121</v>
      </c>
      <c r="T21" s="359" t="s">
        <v>410</v>
      </c>
      <c r="U21" s="359" t="s">
        <v>405</v>
      </c>
      <c r="V21" s="354" t="s">
        <v>120</v>
      </c>
      <c r="W21" s="355"/>
      <c r="X21" s="334" t="s">
        <v>112</v>
      </c>
      <c r="Y21" s="336"/>
      <c r="Z21" s="334" t="s">
        <v>111</v>
      </c>
      <c r="AA21" s="336"/>
    </row>
    <row r="22" spans="1:27" ht="216" customHeight="1">
      <c r="A22" s="360"/>
      <c r="B22" s="356"/>
      <c r="C22" s="357"/>
      <c r="D22" s="356"/>
      <c r="E22" s="357"/>
      <c r="F22" s="334" t="s">
        <v>119</v>
      </c>
      <c r="G22" s="335"/>
      <c r="H22" s="334" t="s">
        <v>118</v>
      </c>
      <c r="I22" s="335"/>
      <c r="J22" s="361"/>
      <c r="K22" s="356"/>
      <c r="L22" s="357"/>
      <c r="M22" s="356"/>
      <c r="N22" s="357"/>
      <c r="O22" s="356"/>
      <c r="P22" s="357"/>
      <c r="Q22" s="356"/>
      <c r="R22" s="357"/>
      <c r="S22" s="361"/>
      <c r="T22" s="361"/>
      <c r="U22" s="361"/>
      <c r="V22" s="356"/>
      <c r="W22" s="357"/>
      <c r="X22" s="32" t="s">
        <v>110</v>
      </c>
      <c r="Y22" s="32" t="s">
        <v>397</v>
      </c>
      <c r="Z22" s="32" t="s">
        <v>109</v>
      </c>
      <c r="AA22" s="32" t="s">
        <v>108</v>
      </c>
    </row>
    <row r="23" spans="1:27" ht="60" customHeight="1">
      <c r="A23" s="361"/>
      <c r="B23" s="151" t="s">
        <v>106</v>
      </c>
      <c r="C23" s="151" t="s">
        <v>107</v>
      </c>
      <c r="D23" s="151" t="s">
        <v>106</v>
      </c>
      <c r="E23" s="151" t="s">
        <v>107</v>
      </c>
      <c r="F23" s="151" t="s">
        <v>106</v>
      </c>
      <c r="G23" s="151" t="s">
        <v>107</v>
      </c>
      <c r="H23" s="151" t="s">
        <v>106</v>
      </c>
      <c r="I23" s="151" t="s">
        <v>107</v>
      </c>
      <c r="J23" s="151" t="s">
        <v>106</v>
      </c>
      <c r="K23" s="151" t="s">
        <v>106</v>
      </c>
      <c r="L23" s="151" t="s">
        <v>107</v>
      </c>
      <c r="M23" s="151" t="s">
        <v>106</v>
      </c>
      <c r="N23" s="151" t="s">
        <v>107</v>
      </c>
      <c r="O23" s="151" t="s">
        <v>106</v>
      </c>
      <c r="P23" s="151" t="s">
        <v>107</v>
      </c>
      <c r="Q23" s="151" t="s">
        <v>106</v>
      </c>
      <c r="R23" s="151" t="s">
        <v>107</v>
      </c>
      <c r="S23" s="151" t="s">
        <v>106</v>
      </c>
      <c r="T23" s="151" t="s">
        <v>106</v>
      </c>
      <c r="U23" s="151" t="s">
        <v>106</v>
      </c>
      <c r="V23" s="151" t="s">
        <v>106</v>
      </c>
      <c r="W23" s="151" t="s">
        <v>107</v>
      </c>
      <c r="X23" s="151" t="s">
        <v>106</v>
      </c>
      <c r="Y23" s="151" t="s">
        <v>106</v>
      </c>
      <c r="Z23" s="32" t="s">
        <v>106</v>
      </c>
      <c r="AA23" s="32" t="s">
        <v>106</v>
      </c>
    </row>
    <row r="24" spans="1:27">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19</v>
      </c>
      <c r="R24" s="36">
        <v>20</v>
      </c>
      <c r="S24" s="36">
        <v>21</v>
      </c>
      <c r="T24" s="36">
        <v>22</v>
      </c>
      <c r="U24" s="36">
        <v>23</v>
      </c>
      <c r="V24" s="36">
        <v>24</v>
      </c>
      <c r="W24" s="36">
        <v>25</v>
      </c>
      <c r="X24" s="36">
        <v>26</v>
      </c>
      <c r="Y24" s="36">
        <v>27</v>
      </c>
      <c r="Z24" s="36">
        <v>28</v>
      </c>
      <c r="AA24" s="36">
        <v>29</v>
      </c>
    </row>
    <row r="25" spans="1:27" s="19" customFormat="1">
      <c r="A25" s="21">
        <v>1</v>
      </c>
      <c r="B25" s="43" t="s">
        <v>440</v>
      </c>
      <c r="C25" s="22" t="s">
        <v>443</v>
      </c>
      <c r="D25" s="43" t="s">
        <v>440</v>
      </c>
      <c r="E25" s="43" t="s">
        <v>440</v>
      </c>
      <c r="F25" s="43" t="s">
        <v>440</v>
      </c>
      <c r="G25" s="21">
        <v>110</v>
      </c>
      <c r="H25" s="43" t="s">
        <v>440</v>
      </c>
      <c r="I25" s="21">
        <v>110</v>
      </c>
      <c r="J25" s="20" t="s">
        <v>540</v>
      </c>
      <c r="K25" s="43" t="s">
        <v>440</v>
      </c>
      <c r="L25" s="41" t="s">
        <v>444</v>
      </c>
      <c r="M25" s="43" t="s">
        <v>440</v>
      </c>
      <c r="N25" s="41" t="s">
        <v>500</v>
      </c>
      <c r="O25" s="43" t="s">
        <v>440</v>
      </c>
      <c r="P25" s="43" t="s">
        <v>445</v>
      </c>
      <c r="Q25" s="43" t="s">
        <v>440</v>
      </c>
      <c r="R25" s="21">
        <v>490.59</v>
      </c>
      <c r="S25" s="20" t="s">
        <v>440</v>
      </c>
      <c r="T25" s="20" t="s">
        <v>440</v>
      </c>
      <c r="U25" s="20" t="s">
        <v>440</v>
      </c>
      <c r="V25" s="20" t="s">
        <v>440</v>
      </c>
      <c r="W25" s="130" t="s">
        <v>440</v>
      </c>
      <c r="X25" s="21" t="s">
        <v>440</v>
      </c>
      <c r="Y25" s="21" t="s">
        <v>440</v>
      </c>
      <c r="Z25" s="21" t="s">
        <v>440</v>
      </c>
      <c r="AA25" s="21" t="s">
        <v>440</v>
      </c>
    </row>
    <row r="26" spans="1:27" ht="3" customHeight="1">
      <c r="X26" s="33"/>
      <c r="Y26" s="34"/>
      <c r="Z26" s="12"/>
      <c r="AA26" s="12"/>
    </row>
    <row r="27" spans="1:27" s="17" customFormat="1" ht="12.75">
      <c r="X27" s="35"/>
      <c r="Y27" s="35"/>
      <c r="Z27" s="35"/>
      <c r="AA27" s="35"/>
    </row>
    <row r="28" spans="1:27" s="17" customFormat="1" ht="12.75"/>
  </sheetData>
  <mergeCells count="29">
    <mergeCell ref="X21:Y21"/>
    <mergeCell ref="V21:W22"/>
    <mergeCell ref="O21:P22"/>
    <mergeCell ref="F22:G22"/>
    <mergeCell ref="H22:I22"/>
    <mergeCell ref="S21:S22"/>
    <mergeCell ref="T21:T22"/>
    <mergeCell ref="B21:C22"/>
    <mergeCell ref="J8:Q8"/>
    <mergeCell ref="A21:A23"/>
    <mergeCell ref="D21:E22"/>
    <mergeCell ref="F21:I21"/>
    <mergeCell ref="J21:J22"/>
    <mergeCell ref="K21:L22"/>
    <mergeCell ref="M21:N22"/>
    <mergeCell ref="Q21:R22"/>
    <mergeCell ref="A19:AA19"/>
    <mergeCell ref="A17:AA17"/>
    <mergeCell ref="A16:AA16"/>
    <mergeCell ref="A14:AA14"/>
    <mergeCell ref="A13:AA13"/>
    <mergeCell ref="Z21:AA21"/>
    <mergeCell ref="U21:U22"/>
    <mergeCell ref="H5:O5"/>
    <mergeCell ref="A7:T7"/>
    <mergeCell ref="L20:N20"/>
    <mergeCell ref="A11:AA11"/>
    <mergeCell ref="A9:AA9"/>
    <mergeCell ref="A20:C20"/>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5" zoomScaleSheetLayoutView="85" workbookViewId="0">
      <selection activeCell="C28" sqref="C28"/>
    </sheetView>
  </sheetViews>
  <sheetFormatPr defaultRowHeight="15"/>
  <cols>
    <col min="1" max="1" width="6.140625" style="144" customWidth="1"/>
    <col min="2" max="2" width="53.5703125" style="144" customWidth="1"/>
    <col min="3" max="3" width="98.28515625" style="144" customWidth="1"/>
    <col min="4" max="4" width="14.42578125" style="144" customWidth="1"/>
    <col min="5" max="5" width="36.5703125" style="144" customWidth="1"/>
    <col min="6" max="6" width="20" style="144" customWidth="1"/>
    <col min="7" max="7" width="25.5703125" style="144" customWidth="1"/>
    <col min="8" max="8" width="16.42578125" style="144" customWidth="1"/>
    <col min="9" max="16384" width="9.140625" style="144"/>
  </cols>
  <sheetData>
    <row r="1" spans="1:29" s="44" customFormat="1" ht="18.75" customHeight="1">
      <c r="C1" s="108" t="s">
        <v>67</v>
      </c>
    </row>
    <row r="2" spans="1:29" s="44" customFormat="1" ht="18.75" customHeight="1">
      <c r="C2" s="45" t="s">
        <v>9</v>
      </c>
    </row>
    <row r="3" spans="1:29" s="44" customFormat="1" ht="18.75">
      <c r="A3" s="59"/>
      <c r="C3" s="45" t="s">
        <v>66</v>
      </c>
    </row>
    <row r="4" spans="1:29" s="44" customFormat="1" ht="18.75">
      <c r="A4" s="59"/>
      <c r="C4" s="45"/>
    </row>
    <row r="5" spans="1:29" s="44" customFormat="1" ht="15.75">
      <c r="A5" s="310" t="str">
        <f>'1. паспорт местоположение'!A5:C5</f>
        <v>Год раскрытия информации: 2020 год</v>
      </c>
      <c r="B5" s="310"/>
      <c r="C5" s="310"/>
      <c r="D5" s="42"/>
      <c r="E5" s="42"/>
      <c r="F5" s="42"/>
      <c r="G5" s="42"/>
      <c r="H5" s="42"/>
      <c r="I5" s="42"/>
      <c r="J5" s="42"/>
      <c r="K5" s="42"/>
      <c r="L5" s="42"/>
      <c r="M5" s="42"/>
      <c r="N5" s="42"/>
      <c r="O5" s="42"/>
      <c r="P5" s="42"/>
      <c r="Q5" s="42"/>
      <c r="R5" s="42"/>
      <c r="S5" s="42"/>
      <c r="T5" s="42"/>
      <c r="U5" s="42"/>
      <c r="V5" s="42"/>
      <c r="W5" s="42"/>
      <c r="X5" s="42"/>
      <c r="Y5" s="42"/>
      <c r="Z5" s="42"/>
      <c r="AA5" s="42"/>
      <c r="AB5" s="42"/>
      <c r="AC5" s="42"/>
    </row>
    <row r="6" spans="1:29" s="44" customFormat="1" ht="18.75">
      <c r="A6" s="59"/>
      <c r="G6" s="45"/>
    </row>
    <row r="7" spans="1:29" s="44" customFormat="1" ht="18.75">
      <c r="A7" s="314" t="s">
        <v>8</v>
      </c>
      <c r="B7" s="314"/>
      <c r="C7" s="314"/>
      <c r="D7" s="60"/>
      <c r="E7" s="60"/>
      <c r="F7" s="60"/>
      <c r="G7" s="60"/>
      <c r="H7" s="60"/>
      <c r="I7" s="60"/>
      <c r="J7" s="60"/>
      <c r="K7" s="60"/>
      <c r="L7" s="60"/>
      <c r="M7" s="60"/>
      <c r="N7" s="60"/>
      <c r="O7" s="60"/>
      <c r="P7" s="60"/>
      <c r="Q7" s="60"/>
      <c r="R7" s="60"/>
      <c r="S7" s="60"/>
      <c r="T7" s="60"/>
      <c r="U7" s="60"/>
    </row>
    <row r="8" spans="1:29" s="44" customFormat="1" ht="18.75">
      <c r="A8" s="314"/>
      <c r="B8" s="314"/>
      <c r="C8" s="314"/>
      <c r="D8" s="150"/>
      <c r="E8" s="150"/>
      <c r="F8" s="150"/>
      <c r="G8" s="150"/>
      <c r="H8" s="60"/>
      <c r="I8" s="60"/>
      <c r="J8" s="60"/>
      <c r="K8" s="60"/>
      <c r="L8" s="60"/>
      <c r="M8" s="60"/>
      <c r="N8" s="60"/>
      <c r="O8" s="60"/>
      <c r="P8" s="60"/>
      <c r="Q8" s="60"/>
      <c r="R8" s="60"/>
      <c r="S8" s="60"/>
      <c r="T8" s="60"/>
      <c r="U8" s="60"/>
    </row>
    <row r="9" spans="1:29" s="44" customFormat="1" ht="18.75">
      <c r="A9" s="313" t="str">
        <f>'1. паспорт местоположение'!A9:C9</f>
        <v>Филиал АО "Чукотэнерго" Северные электрические сети</v>
      </c>
      <c r="B9" s="313"/>
      <c r="C9" s="313"/>
      <c r="D9" s="135"/>
      <c r="E9" s="135"/>
      <c r="F9" s="135"/>
      <c r="G9" s="135"/>
      <c r="H9" s="60"/>
      <c r="I9" s="60"/>
      <c r="J9" s="60"/>
      <c r="K9" s="60"/>
      <c r="L9" s="60"/>
      <c r="M9" s="60"/>
      <c r="N9" s="60"/>
      <c r="O9" s="60"/>
      <c r="P9" s="60"/>
      <c r="Q9" s="60"/>
      <c r="R9" s="60"/>
      <c r="S9" s="60"/>
      <c r="T9" s="60"/>
      <c r="U9" s="60"/>
    </row>
    <row r="10" spans="1:29" s="44" customFormat="1" ht="18.75">
      <c r="A10" s="311" t="s">
        <v>7</v>
      </c>
      <c r="B10" s="311"/>
      <c r="C10" s="311"/>
      <c r="D10" s="63"/>
      <c r="E10" s="63"/>
      <c r="F10" s="63"/>
      <c r="G10" s="63"/>
      <c r="H10" s="60"/>
      <c r="I10" s="60"/>
      <c r="J10" s="60"/>
      <c r="K10" s="60"/>
      <c r="L10" s="60"/>
      <c r="M10" s="60"/>
      <c r="N10" s="60"/>
      <c r="O10" s="60"/>
      <c r="P10" s="60"/>
      <c r="Q10" s="60"/>
      <c r="R10" s="60"/>
      <c r="S10" s="60"/>
      <c r="T10" s="60"/>
      <c r="U10" s="60"/>
    </row>
    <row r="11" spans="1:29" s="44" customFormat="1" ht="18.75">
      <c r="A11" s="314"/>
      <c r="B11" s="314"/>
      <c r="C11" s="314"/>
      <c r="D11" s="150"/>
      <c r="E11" s="150"/>
      <c r="F11" s="150"/>
      <c r="G11" s="150"/>
      <c r="H11" s="60"/>
      <c r="I11" s="60"/>
      <c r="J11" s="60"/>
      <c r="K11" s="60"/>
      <c r="L11" s="60"/>
      <c r="M11" s="60"/>
      <c r="N11" s="60"/>
      <c r="O11" s="60"/>
      <c r="P11" s="60"/>
      <c r="Q11" s="60"/>
      <c r="R11" s="60"/>
      <c r="S11" s="60"/>
      <c r="T11" s="60"/>
      <c r="U11" s="60"/>
    </row>
    <row r="12" spans="1:29" s="44" customFormat="1" ht="18.75">
      <c r="A12" s="313" t="str">
        <f>'1. паспорт местоположение'!A12:C12</f>
        <v>K_524-СЭС-23</v>
      </c>
      <c r="B12" s="313"/>
      <c r="C12" s="313"/>
      <c r="D12" s="135"/>
      <c r="E12" s="135"/>
      <c r="F12" s="135"/>
      <c r="G12" s="135"/>
      <c r="H12" s="60"/>
      <c r="I12" s="60"/>
      <c r="J12" s="60"/>
      <c r="K12" s="60"/>
      <c r="L12" s="60"/>
      <c r="M12" s="60"/>
      <c r="N12" s="60"/>
      <c r="O12" s="60"/>
      <c r="P12" s="60"/>
      <c r="Q12" s="60"/>
      <c r="R12" s="60"/>
      <c r="S12" s="60"/>
      <c r="T12" s="60"/>
      <c r="U12" s="60"/>
    </row>
    <row r="13" spans="1:29" s="44" customFormat="1" ht="18.75">
      <c r="A13" s="311" t="s">
        <v>6</v>
      </c>
      <c r="B13" s="311"/>
      <c r="C13" s="311"/>
      <c r="D13" s="63"/>
      <c r="E13" s="63"/>
      <c r="F13" s="63"/>
      <c r="G13" s="63"/>
      <c r="H13" s="60"/>
      <c r="I13" s="60"/>
      <c r="J13" s="60"/>
      <c r="K13" s="60"/>
      <c r="L13" s="60"/>
      <c r="M13" s="60"/>
      <c r="N13" s="60"/>
      <c r="O13" s="60"/>
      <c r="P13" s="60"/>
      <c r="Q13" s="60"/>
      <c r="R13" s="60"/>
      <c r="S13" s="60"/>
      <c r="T13" s="60"/>
      <c r="U13" s="60"/>
    </row>
    <row r="14" spans="1:29" s="61" customFormat="1" ht="15.75" customHeight="1">
      <c r="A14" s="323"/>
      <c r="B14" s="323"/>
      <c r="C14" s="323"/>
      <c r="D14" s="153"/>
      <c r="E14" s="153"/>
      <c r="F14" s="153"/>
      <c r="G14" s="153"/>
      <c r="H14" s="153"/>
      <c r="I14" s="153"/>
      <c r="J14" s="153"/>
      <c r="K14" s="153"/>
      <c r="L14" s="153"/>
      <c r="M14" s="153"/>
      <c r="N14" s="153"/>
      <c r="O14" s="153"/>
      <c r="P14" s="153"/>
      <c r="Q14" s="153"/>
      <c r="R14" s="153"/>
      <c r="S14" s="153"/>
      <c r="T14" s="153"/>
      <c r="U14" s="153"/>
    </row>
    <row r="15" spans="1:29" s="62" customFormat="1" ht="54.75" customHeight="1">
      <c r="A15" s="362" t="str">
        <f>'1. паспорт местоположение'!A15:C15</f>
        <v>Строительство двух одноцепных ВЛ 110 кВ Певек-Билибино (этап строительства №1)</v>
      </c>
      <c r="B15" s="362"/>
      <c r="C15" s="362"/>
      <c r="D15" s="135"/>
      <c r="E15" s="135"/>
      <c r="F15" s="135"/>
      <c r="G15" s="135"/>
      <c r="H15" s="135"/>
      <c r="I15" s="135"/>
      <c r="J15" s="135"/>
      <c r="K15" s="135"/>
      <c r="L15" s="135"/>
      <c r="M15" s="135"/>
      <c r="N15" s="135"/>
      <c r="O15" s="135"/>
      <c r="P15" s="135"/>
      <c r="Q15" s="135"/>
      <c r="R15" s="135"/>
      <c r="S15" s="135"/>
      <c r="T15" s="135"/>
      <c r="U15" s="135"/>
    </row>
    <row r="16" spans="1:29" s="62" customFormat="1" ht="15" customHeight="1">
      <c r="A16" s="311" t="s">
        <v>4</v>
      </c>
      <c r="B16" s="311"/>
      <c r="C16" s="311"/>
      <c r="D16" s="63"/>
      <c r="E16" s="63"/>
      <c r="F16" s="63"/>
      <c r="G16" s="63"/>
      <c r="H16" s="63"/>
      <c r="I16" s="63"/>
      <c r="J16" s="63"/>
      <c r="K16" s="63"/>
      <c r="L16" s="63"/>
      <c r="M16" s="63"/>
      <c r="N16" s="63"/>
      <c r="O16" s="63"/>
      <c r="P16" s="63"/>
      <c r="Q16" s="63"/>
      <c r="R16" s="63"/>
      <c r="S16" s="63"/>
      <c r="T16" s="63"/>
      <c r="U16" s="63"/>
    </row>
    <row r="17" spans="1:21" s="62" customFormat="1" ht="15" customHeight="1">
      <c r="A17" s="363"/>
      <c r="B17" s="363"/>
      <c r="C17" s="363"/>
      <c r="D17" s="152"/>
      <c r="E17" s="152"/>
      <c r="F17" s="152"/>
      <c r="G17" s="152"/>
      <c r="H17" s="152"/>
      <c r="I17" s="152"/>
      <c r="J17" s="152"/>
      <c r="K17" s="152"/>
      <c r="L17" s="152"/>
      <c r="M17" s="152"/>
      <c r="N17" s="152"/>
      <c r="O17" s="152"/>
      <c r="P17" s="152"/>
      <c r="Q17" s="152"/>
      <c r="R17" s="152"/>
    </row>
    <row r="18" spans="1:21" s="62" customFormat="1" ht="27.75" customHeight="1">
      <c r="A18" s="312" t="s">
        <v>392</v>
      </c>
      <c r="B18" s="312"/>
      <c r="C18" s="312"/>
      <c r="D18" s="110"/>
      <c r="E18" s="110"/>
      <c r="F18" s="110"/>
      <c r="G18" s="110"/>
      <c r="H18" s="110"/>
      <c r="I18" s="110"/>
      <c r="J18" s="110"/>
      <c r="K18" s="110"/>
      <c r="L18" s="110"/>
      <c r="M18" s="110"/>
      <c r="N18" s="110"/>
      <c r="O18" s="110"/>
      <c r="P18" s="110"/>
      <c r="Q18" s="110"/>
      <c r="R18" s="110"/>
      <c r="S18" s="110"/>
      <c r="T18" s="110"/>
      <c r="U18" s="110"/>
    </row>
    <row r="19" spans="1:21" s="62" customFormat="1" ht="15" customHeight="1">
      <c r="A19" s="63"/>
      <c r="B19" s="63"/>
      <c r="C19" s="63"/>
      <c r="D19" s="63"/>
      <c r="E19" s="63"/>
      <c r="F19" s="63"/>
      <c r="G19" s="63"/>
      <c r="H19" s="152"/>
      <c r="I19" s="152"/>
      <c r="J19" s="152"/>
      <c r="K19" s="152"/>
      <c r="L19" s="152"/>
      <c r="M19" s="152"/>
      <c r="N19" s="152"/>
      <c r="O19" s="152"/>
      <c r="P19" s="152"/>
      <c r="Q19" s="152"/>
      <c r="R19" s="152"/>
    </row>
    <row r="20" spans="1:21" s="62" customFormat="1" ht="39.75" customHeight="1">
      <c r="A20" s="136" t="s">
        <v>3</v>
      </c>
      <c r="B20" s="137" t="s">
        <v>65</v>
      </c>
      <c r="C20" s="138" t="s">
        <v>64</v>
      </c>
      <c r="D20" s="139"/>
      <c r="E20" s="139"/>
      <c r="F20" s="139"/>
      <c r="G20" s="139"/>
      <c r="H20" s="153"/>
      <c r="I20" s="153"/>
      <c r="J20" s="153"/>
      <c r="K20" s="153"/>
      <c r="L20" s="153"/>
      <c r="M20" s="153"/>
      <c r="N20" s="153"/>
      <c r="O20" s="153"/>
      <c r="P20" s="153"/>
      <c r="Q20" s="153"/>
      <c r="R20" s="153"/>
      <c r="S20" s="140"/>
      <c r="T20" s="140"/>
      <c r="U20" s="140"/>
    </row>
    <row r="21" spans="1:21" s="62" customFormat="1" ht="16.5" customHeight="1">
      <c r="A21" s="138">
        <v>1</v>
      </c>
      <c r="B21" s="137">
        <v>2</v>
      </c>
      <c r="C21" s="138">
        <v>3</v>
      </c>
      <c r="D21" s="139"/>
      <c r="E21" s="139"/>
      <c r="F21" s="139"/>
      <c r="G21" s="139"/>
      <c r="H21" s="153"/>
      <c r="I21" s="153"/>
      <c r="J21" s="153"/>
      <c r="K21" s="153"/>
      <c r="L21" s="153"/>
      <c r="M21" s="153"/>
      <c r="N21" s="153"/>
      <c r="O21" s="153"/>
      <c r="P21" s="153"/>
      <c r="Q21" s="153"/>
      <c r="R21" s="153"/>
      <c r="S21" s="140"/>
      <c r="T21" s="140"/>
      <c r="U21" s="140"/>
    </row>
    <row r="22" spans="1:21" s="62" customFormat="1" ht="31.5">
      <c r="A22" s="64" t="s">
        <v>63</v>
      </c>
      <c r="B22" s="9" t="s">
        <v>402</v>
      </c>
      <c r="C22" s="8" t="s">
        <v>506</v>
      </c>
      <c r="D22" s="139"/>
      <c r="E22" s="139"/>
      <c r="F22" s="153"/>
      <c r="G22" s="153"/>
      <c r="H22" s="153"/>
      <c r="I22" s="153"/>
      <c r="J22" s="153"/>
      <c r="K22" s="153"/>
      <c r="L22" s="153"/>
      <c r="M22" s="153"/>
      <c r="N22" s="153"/>
      <c r="O22" s="153"/>
      <c r="P22" s="153"/>
      <c r="Q22" s="140"/>
      <c r="R22" s="140"/>
      <c r="S22" s="140"/>
      <c r="T22" s="140"/>
      <c r="U22" s="140"/>
    </row>
    <row r="23" spans="1:21" ht="111" customHeight="1">
      <c r="A23" s="64" t="s">
        <v>62</v>
      </c>
      <c r="B23" s="142" t="s">
        <v>59</v>
      </c>
      <c r="C23" s="8" t="s">
        <v>510</v>
      </c>
      <c r="D23" s="143"/>
      <c r="E23" s="143"/>
      <c r="F23" s="143"/>
      <c r="G23" s="143"/>
      <c r="H23" s="143"/>
      <c r="I23" s="143"/>
      <c r="J23" s="143"/>
      <c r="K23" s="143"/>
      <c r="L23" s="143"/>
      <c r="M23" s="143"/>
      <c r="N23" s="143"/>
      <c r="O23" s="143"/>
      <c r="P23" s="143"/>
      <c r="Q23" s="143"/>
      <c r="R23" s="143"/>
      <c r="S23" s="143"/>
      <c r="T23" s="143"/>
      <c r="U23" s="143"/>
    </row>
    <row r="24" spans="1:21" ht="141.75">
      <c r="A24" s="64" t="s">
        <v>61</v>
      </c>
      <c r="B24" s="142" t="s">
        <v>422</v>
      </c>
      <c r="C24" s="8" t="s">
        <v>507</v>
      </c>
      <c r="D24" s="143"/>
      <c r="E24" s="143"/>
      <c r="F24" s="143"/>
      <c r="G24" s="143"/>
      <c r="H24" s="143"/>
      <c r="I24" s="143"/>
      <c r="J24" s="143"/>
      <c r="K24" s="143"/>
      <c r="L24" s="143"/>
      <c r="M24" s="143"/>
      <c r="N24" s="143"/>
      <c r="O24" s="143"/>
      <c r="P24" s="143"/>
      <c r="Q24" s="143"/>
      <c r="R24" s="143"/>
      <c r="S24" s="143"/>
      <c r="T24" s="143"/>
      <c r="U24" s="143"/>
    </row>
    <row r="25" spans="1:21" ht="47.25">
      <c r="A25" s="64" t="s">
        <v>60</v>
      </c>
      <c r="B25" s="142" t="s">
        <v>423</v>
      </c>
      <c r="C25" s="136" t="s">
        <v>508</v>
      </c>
      <c r="D25" s="143"/>
      <c r="E25" s="143"/>
      <c r="F25" s="143"/>
      <c r="G25" s="143"/>
      <c r="H25" s="143"/>
      <c r="I25" s="143"/>
      <c r="J25" s="143"/>
      <c r="K25" s="143"/>
      <c r="L25" s="143"/>
      <c r="M25" s="143"/>
      <c r="N25" s="143"/>
      <c r="O25" s="143"/>
      <c r="P25" s="143"/>
      <c r="Q25" s="143"/>
      <c r="R25" s="143"/>
      <c r="S25" s="143"/>
      <c r="T25" s="143"/>
      <c r="U25" s="143"/>
    </row>
    <row r="26" spans="1:21" ht="31.5">
      <c r="A26" s="64" t="s">
        <v>58</v>
      </c>
      <c r="B26" s="142" t="s">
        <v>226</v>
      </c>
      <c r="C26" s="65" t="s">
        <v>541</v>
      </c>
      <c r="D26" s="143"/>
      <c r="E26" s="143"/>
      <c r="F26" s="143"/>
      <c r="G26" s="143"/>
      <c r="H26" s="143"/>
      <c r="I26" s="143"/>
      <c r="J26" s="143"/>
      <c r="K26" s="143"/>
      <c r="L26" s="143"/>
      <c r="M26" s="143"/>
      <c r="N26" s="143"/>
      <c r="O26" s="143"/>
      <c r="P26" s="143"/>
      <c r="Q26" s="143"/>
      <c r="R26" s="143"/>
      <c r="S26" s="143"/>
      <c r="T26" s="143"/>
      <c r="U26" s="143"/>
    </row>
    <row r="27" spans="1:21" ht="179.25" customHeight="1">
      <c r="A27" s="64" t="s">
        <v>57</v>
      </c>
      <c r="B27" s="142" t="s">
        <v>403</v>
      </c>
      <c r="C27" s="8" t="s">
        <v>515</v>
      </c>
      <c r="D27" s="143"/>
      <c r="E27" s="143"/>
      <c r="F27" s="143"/>
      <c r="G27" s="143"/>
      <c r="H27" s="143"/>
      <c r="I27" s="143"/>
      <c r="J27" s="143"/>
      <c r="K27" s="143"/>
      <c r="L27" s="143"/>
      <c r="M27" s="143"/>
      <c r="N27" s="143"/>
      <c r="O27" s="143"/>
      <c r="P27" s="143"/>
      <c r="Q27" s="143"/>
      <c r="R27" s="143"/>
      <c r="S27" s="143"/>
      <c r="T27" s="143"/>
      <c r="U27" s="143"/>
    </row>
    <row r="28" spans="1:21" ht="42.75" customHeight="1">
      <c r="A28" s="64" t="s">
        <v>55</v>
      </c>
      <c r="B28" s="142" t="s">
        <v>56</v>
      </c>
      <c r="C28" s="138">
        <v>2018</v>
      </c>
      <c r="D28" s="143"/>
      <c r="E28" s="143"/>
      <c r="F28" s="143"/>
      <c r="G28" s="143"/>
      <c r="H28" s="143"/>
      <c r="I28" s="143"/>
      <c r="J28" s="143"/>
      <c r="K28" s="143"/>
      <c r="L28" s="143"/>
      <c r="M28" s="143"/>
      <c r="N28" s="143"/>
      <c r="O28" s="143"/>
      <c r="P28" s="143"/>
      <c r="Q28" s="143"/>
      <c r="R28" s="143"/>
      <c r="S28" s="143"/>
      <c r="T28" s="143"/>
      <c r="U28" s="143"/>
    </row>
    <row r="29" spans="1:21" ht="42.75" customHeight="1">
      <c r="A29" s="64" t="s">
        <v>53</v>
      </c>
      <c r="B29" s="136" t="s">
        <v>54</v>
      </c>
      <c r="C29" s="138">
        <v>2023</v>
      </c>
      <c r="D29" s="143"/>
      <c r="E29" s="143"/>
      <c r="F29" s="143"/>
      <c r="G29" s="143"/>
      <c r="H29" s="143"/>
      <c r="I29" s="143"/>
      <c r="J29" s="143"/>
      <c r="K29" s="143"/>
      <c r="L29" s="143"/>
      <c r="M29" s="143"/>
      <c r="N29" s="143"/>
      <c r="O29" s="143"/>
      <c r="P29" s="143"/>
      <c r="Q29" s="143"/>
      <c r="R29" s="143"/>
      <c r="S29" s="143"/>
      <c r="T29" s="143"/>
      <c r="U29" s="143"/>
    </row>
    <row r="30" spans="1:21" ht="42.75" customHeight="1">
      <c r="A30" s="64" t="s">
        <v>71</v>
      </c>
      <c r="B30" s="136" t="s">
        <v>52</v>
      </c>
      <c r="C30" s="138" t="s">
        <v>537</v>
      </c>
      <c r="D30" s="143"/>
      <c r="E30" s="143"/>
      <c r="F30" s="143"/>
      <c r="G30" s="143"/>
      <c r="H30" s="143"/>
      <c r="I30" s="143"/>
      <c r="J30" s="143"/>
      <c r="K30" s="143"/>
      <c r="L30" s="143"/>
      <c r="M30" s="143"/>
      <c r="N30" s="143"/>
      <c r="O30" s="143"/>
      <c r="P30" s="143"/>
      <c r="Q30" s="143"/>
      <c r="R30" s="143"/>
      <c r="S30" s="143"/>
      <c r="T30" s="143"/>
      <c r="U30" s="143"/>
    </row>
    <row r="31" spans="1:21">
      <c r="A31" s="143"/>
      <c r="B31" s="143"/>
      <c r="C31" s="143"/>
      <c r="D31" s="143"/>
      <c r="E31" s="143"/>
      <c r="F31" s="143"/>
      <c r="G31" s="143"/>
      <c r="H31" s="143"/>
      <c r="I31" s="143"/>
      <c r="J31" s="143"/>
      <c r="K31" s="143"/>
      <c r="L31" s="143"/>
      <c r="M31" s="143"/>
      <c r="N31" s="143"/>
      <c r="O31" s="143"/>
      <c r="P31" s="143"/>
      <c r="Q31" s="143"/>
      <c r="R31" s="143"/>
      <c r="S31" s="143"/>
      <c r="T31" s="143"/>
      <c r="U31" s="143"/>
    </row>
    <row r="32" spans="1:21">
      <c r="A32" s="143"/>
      <c r="B32" s="143"/>
      <c r="C32" s="143"/>
      <c r="D32" s="143"/>
      <c r="E32" s="143"/>
      <c r="F32" s="143"/>
      <c r="G32" s="143"/>
      <c r="H32" s="143"/>
      <c r="I32" s="143"/>
      <c r="J32" s="143"/>
      <c r="K32" s="143"/>
      <c r="L32" s="143"/>
      <c r="M32" s="143"/>
      <c r="N32" s="143"/>
      <c r="O32" s="143"/>
      <c r="P32" s="143"/>
      <c r="Q32" s="143"/>
      <c r="R32" s="143"/>
      <c r="S32" s="143"/>
      <c r="T32" s="143"/>
      <c r="U32" s="143"/>
    </row>
    <row r="33" spans="1:21">
      <c r="A33" s="143"/>
      <c r="B33" s="143"/>
      <c r="C33" s="143"/>
      <c r="D33" s="143"/>
      <c r="E33" s="143"/>
      <c r="F33" s="143"/>
      <c r="G33" s="143"/>
      <c r="H33" s="143"/>
      <c r="I33" s="143"/>
      <c r="J33" s="143"/>
      <c r="K33" s="143"/>
      <c r="L33" s="143"/>
      <c r="M33" s="143"/>
      <c r="N33" s="143"/>
      <c r="O33" s="143"/>
      <c r="P33" s="143"/>
      <c r="Q33" s="143"/>
      <c r="R33" s="143"/>
      <c r="S33" s="143"/>
      <c r="T33" s="143"/>
      <c r="U33" s="143"/>
    </row>
    <row r="34" spans="1:21">
      <c r="A34" s="143"/>
      <c r="B34" s="143"/>
      <c r="C34" s="143"/>
      <c r="D34" s="143"/>
      <c r="E34" s="143"/>
      <c r="F34" s="143"/>
      <c r="G34" s="143"/>
      <c r="H34" s="143"/>
      <c r="I34" s="143"/>
      <c r="J34" s="143"/>
      <c r="K34" s="143"/>
      <c r="L34" s="143"/>
      <c r="M34" s="143"/>
      <c r="N34" s="143"/>
      <c r="O34" s="143"/>
      <c r="P34" s="143"/>
      <c r="Q34" s="143"/>
      <c r="R34" s="143"/>
      <c r="S34" s="143"/>
      <c r="T34" s="143"/>
      <c r="U34" s="143"/>
    </row>
    <row r="35" spans="1:21">
      <c r="A35" s="143"/>
      <c r="B35" s="143"/>
      <c r="C35" s="143"/>
      <c r="D35" s="143"/>
      <c r="E35" s="143"/>
      <c r="F35" s="143"/>
      <c r="G35" s="143"/>
      <c r="H35" s="143"/>
      <c r="I35" s="143"/>
      <c r="J35" s="143"/>
      <c r="K35" s="143"/>
      <c r="L35" s="143"/>
      <c r="M35" s="143"/>
      <c r="N35" s="143"/>
      <c r="O35" s="143"/>
      <c r="P35" s="143"/>
      <c r="Q35" s="143"/>
      <c r="R35" s="143"/>
      <c r="S35" s="143"/>
      <c r="T35" s="143"/>
      <c r="U35" s="143"/>
    </row>
    <row r="36" spans="1:21">
      <c r="A36" s="143"/>
      <c r="B36" s="143"/>
      <c r="C36" s="143"/>
      <c r="D36" s="143"/>
      <c r="E36" s="143"/>
      <c r="F36" s="143"/>
      <c r="G36" s="143"/>
      <c r="H36" s="143"/>
      <c r="I36" s="143"/>
      <c r="J36" s="143"/>
      <c r="K36" s="143"/>
      <c r="L36" s="143"/>
      <c r="M36" s="143"/>
      <c r="N36" s="143"/>
      <c r="O36" s="143"/>
      <c r="P36" s="143"/>
      <c r="Q36" s="143"/>
      <c r="R36" s="143"/>
      <c r="S36" s="143"/>
      <c r="T36" s="143"/>
      <c r="U36" s="143"/>
    </row>
    <row r="37" spans="1:21">
      <c r="A37" s="143"/>
      <c r="B37" s="143"/>
      <c r="C37" s="143"/>
      <c r="D37" s="143"/>
      <c r="E37" s="143"/>
      <c r="F37" s="143"/>
      <c r="G37" s="143"/>
      <c r="H37" s="143"/>
      <c r="I37" s="143"/>
      <c r="J37" s="143"/>
      <c r="K37" s="143"/>
      <c r="L37" s="143"/>
      <c r="M37" s="143"/>
      <c r="N37" s="143"/>
      <c r="O37" s="143"/>
      <c r="P37" s="143"/>
      <c r="Q37" s="143"/>
      <c r="R37" s="143"/>
      <c r="S37" s="143"/>
      <c r="T37" s="143"/>
      <c r="U37" s="143"/>
    </row>
    <row r="38" spans="1:21">
      <c r="A38" s="143"/>
      <c r="B38" s="143"/>
      <c r="C38" s="143"/>
      <c r="D38" s="143"/>
      <c r="E38" s="143"/>
      <c r="F38" s="143"/>
      <c r="G38" s="143"/>
      <c r="H38" s="143"/>
      <c r="I38" s="143"/>
      <c r="J38" s="143"/>
      <c r="K38" s="143"/>
      <c r="L38" s="143"/>
      <c r="M38" s="143"/>
      <c r="N38" s="143"/>
      <c r="O38" s="143"/>
      <c r="P38" s="143"/>
      <c r="Q38" s="143"/>
      <c r="R38" s="143"/>
      <c r="S38" s="143"/>
      <c r="T38" s="143"/>
      <c r="U38" s="143"/>
    </row>
    <row r="39" spans="1:21">
      <c r="A39" s="143"/>
      <c r="B39" s="143"/>
      <c r="C39" s="143"/>
      <c r="D39" s="143"/>
      <c r="E39" s="143"/>
      <c r="F39" s="143"/>
      <c r="G39" s="143"/>
      <c r="H39" s="143"/>
      <c r="I39" s="143"/>
      <c r="J39" s="143"/>
      <c r="K39" s="143"/>
      <c r="L39" s="143"/>
      <c r="M39" s="143"/>
      <c r="N39" s="143"/>
      <c r="O39" s="143"/>
      <c r="P39" s="143"/>
      <c r="Q39" s="143"/>
      <c r="R39" s="143"/>
      <c r="S39" s="143"/>
      <c r="T39" s="143"/>
      <c r="U39" s="143"/>
    </row>
    <row r="40" spans="1:21">
      <c r="A40" s="143"/>
      <c r="B40" s="143"/>
      <c r="C40" s="143"/>
      <c r="D40" s="143"/>
      <c r="E40" s="143"/>
      <c r="F40" s="143"/>
      <c r="G40" s="143"/>
      <c r="H40" s="143"/>
      <c r="I40" s="143"/>
      <c r="J40" s="143"/>
      <c r="K40" s="143"/>
      <c r="L40" s="143"/>
      <c r="M40" s="143"/>
      <c r="N40" s="143"/>
      <c r="O40" s="143"/>
      <c r="P40" s="143"/>
      <c r="Q40" s="143"/>
      <c r="R40" s="143"/>
      <c r="S40" s="143"/>
      <c r="T40" s="143"/>
      <c r="U40" s="143"/>
    </row>
    <row r="41" spans="1:21">
      <c r="A41" s="143"/>
      <c r="B41" s="143"/>
      <c r="C41" s="143"/>
      <c r="D41" s="143"/>
      <c r="E41" s="143"/>
      <c r="F41" s="143"/>
      <c r="G41" s="143"/>
      <c r="H41" s="143"/>
      <c r="I41" s="143"/>
      <c r="J41" s="143"/>
      <c r="K41" s="143"/>
      <c r="L41" s="143"/>
      <c r="M41" s="143"/>
      <c r="N41" s="143"/>
      <c r="O41" s="143"/>
      <c r="P41" s="143"/>
      <c r="Q41" s="143"/>
      <c r="R41" s="143"/>
      <c r="S41" s="143"/>
      <c r="T41" s="143"/>
      <c r="U41" s="143"/>
    </row>
    <row r="42" spans="1:21">
      <c r="A42" s="143"/>
      <c r="B42" s="143"/>
      <c r="C42" s="143"/>
      <c r="D42" s="143"/>
      <c r="E42" s="143"/>
      <c r="F42" s="143"/>
      <c r="G42" s="143"/>
      <c r="H42" s="143"/>
      <c r="I42" s="143"/>
      <c r="J42" s="143"/>
      <c r="K42" s="143"/>
      <c r="L42" s="143"/>
      <c r="M42" s="143"/>
      <c r="N42" s="143"/>
      <c r="O42" s="143"/>
      <c r="P42" s="143"/>
      <c r="Q42" s="143"/>
      <c r="R42" s="143"/>
      <c r="S42" s="143"/>
      <c r="T42" s="143"/>
      <c r="U42" s="143"/>
    </row>
    <row r="43" spans="1:21">
      <c r="A43" s="143"/>
      <c r="B43" s="143"/>
      <c r="C43" s="143"/>
      <c r="D43" s="143"/>
      <c r="E43" s="143"/>
      <c r="F43" s="143"/>
      <c r="G43" s="143"/>
      <c r="H43" s="143"/>
      <c r="I43" s="143"/>
      <c r="J43" s="143"/>
      <c r="K43" s="143"/>
      <c r="L43" s="143"/>
      <c r="M43" s="143"/>
      <c r="N43" s="143"/>
      <c r="O43" s="143"/>
      <c r="P43" s="143"/>
      <c r="Q43" s="143"/>
      <c r="R43" s="143"/>
      <c r="S43" s="143"/>
      <c r="T43" s="143"/>
      <c r="U43" s="143"/>
    </row>
    <row r="44" spans="1:21">
      <c r="A44" s="143"/>
      <c r="B44" s="143"/>
      <c r="C44" s="143"/>
      <c r="D44" s="143"/>
      <c r="E44" s="143"/>
      <c r="F44" s="143"/>
      <c r="G44" s="143"/>
      <c r="H44" s="143"/>
      <c r="I44" s="143"/>
      <c r="J44" s="143"/>
      <c r="K44" s="143"/>
      <c r="L44" s="143"/>
      <c r="M44" s="143"/>
      <c r="N44" s="143"/>
      <c r="O44" s="143"/>
      <c r="P44" s="143"/>
      <c r="Q44" s="143"/>
      <c r="R44" s="143"/>
      <c r="S44" s="143"/>
      <c r="T44" s="143"/>
      <c r="U44" s="143"/>
    </row>
    <row r="45" spans="1:21">
      <c r="A45" s="143"/>
      <c r="B45" s="143"/>
      <c r="C45" s="143"/>
      <c r="D45" s="143"/>
      <c r="E45" s="143"/>
      <c r="F45" s="143"/>
      <c r="G45" s="143"/>
      <c r="H45" s="143"/>
      <c r="I45" s="143"/>
      <c r="J45" s="143"/>
      <c r="K45" s="143"/>
      <c r="L45" s="143"/>
      <c r="M45" s="143"/>
      <c r="N45" s="143"/>
      <c r="O45" s="143"/>
      <c r="P45" s="143"/>
      <c r="Q45" s="143"/>
      <c r="R45" s="143"/>
      <c r="S45" s="143"/>
      <c r="T45" s="143"/>
      <c r="U45" s="143"/>
    </row>
    <row r="46" spans="1:21">
      <c r="A46" s="143"/>
      <c r="B46" s="143"/>
      <c r="C46" s="143"/>
      <c r="D46" s="143"/>
      <c r="E46" s="143"/>
      <c r="F46" s="143"/>
      <c r="G46" s="143"/>
      <c r="H46" s="143"/>
      <c r="I46" s="143"/>
      <c r="J46" s="143"/>
      <c r="K46" s="143"/>
      <c r="L46" s="143"/>
      <c r="M46" s="143"/>
      <c r="N46" s="143"/>
      <c r="O46" s="143"/>
      <c r="P46" s="143"/>
      <c r="Q46" s="143"/>
      <c r="R46" s="143"/>
      <c r="S46" s="143"/>
      <c r="T46" s="143"/>
      <c r="U46" s="143"/>
    </row>
    <row r="47" spans="1:21">
      <c r="A47" s="143"/>
      <c r="B47" s="143"/>
      <c r="C47" s="143"/>
      <c r="D47" s="143"/>
      <c r="E47" s="143"/>
      <c r="F47" s="143"/>
      <c r="G47" s="143"/>
      <c r="H47" s="143"/>
      <c r="I47" s="143"/>
      <c r="J47" s="143"/>
      <c r="K47" s="143"/>
      <c r="L47" s="143"/>
      <c r="M47" s="143"/>
      <c r="N47" s="143"/>
      <c r="O47" s="143"/>
      <c r="P47" s="143"/>
      <c r="Q47" s="143"/>
      <c r="R47" s="143"/>
      <c r="S47" s="143"/>
      <c r="T47" s="143"/>
      <c r="U47" s="143"/>
    </row>
    <row r="48" spans="1:21">
      <c r="A48" s="143"/>
      <c r="B48" s="143"/>
      <c r="C48" s="143"/>
      <c r="D48" s="143"/>
      <c r="E48" s="143"/>
      <c r="F48" s="143"/>
      <c r="G48" s="143"/>
      <c r="H48" s="143"/>
      <c r="I48" s="143"/>
      <c r="J48" s="143"/>
      <c r="K48" s="143"/>
      <c r="L48" s="143"/>
      <c r="M48" s="143"/>
      <c r="N48" s="143"/>
      <c r="O48" s="143"/>
      <c r="P48" s="143"/>
      <c r="Q48" s="143"/>
      <c r="R48" s="143"/>
      <c r="S48" s="143"/>
      <c r="T48" s="143"/>
      <c r="U48" s="143"/>
    </row>
    <row r="49" spans="1:21">
      <c r="A49" s="143"/>
      <c r="B49" s="143"/>
      <c r="C49" s="143"/>
      <c r="D49" s="143"/>
      <c r="E49" s="143"/>
      <c r="F49" s="143"/>
      <c r="G49" s="143"/>
      <c r="H49" s="143"/>
      <c r="I49" s="143"/>
      <c r="J49" s="143"/>
      <c r="K49" s="143"/>
      <c r="L49" s="143"/>
      <c r="M49" s="143"/>
      <c r="N49" s="143"/>
      <c r="O49" s="143"/>
      <c r="P49" s="143"/>
      <c r="Q49" s="143"/>
      <c r="R49" s="143"/>
      <c r="S49" s="143"/>
      <c r="T49" s="143"/>
      <c r="U49" s="143"/>
    </row>
    <row r="50" spans="1:21">
      <c r="A50" s="143"/>
      <c r="B50" s="143"/>
      <c r="C50" s="143"/>
      <c r="D50" s="143"/>
      <c r="E50" s="143"/>
      <c r="F50" s="143"/>
      <c r="G50" s="143"/>
      <c r="H50" s="143"/>
      <c r="I50" s="143"/>
      <c r="J50" s="143"/>
      <c r="K50" s="143"/>
      <c r="L50" s="143"/>
      <c r="M50" s="143"/>
      <c r="N50" s="143"/>
      <c r="O50" s="143"/>
      <c r="P50" s="143"/>
      <c r="Q50" s="143"/>
      <c r="R50" s="143"/>
      <c r="S50" s="143"/>
      <c r="T50" s="143"/>
      <c r="U50" s="143"/>
    </row>
    <row r="51" spans="1:21">
      <c r="A51" s="143"/>
      <c r="B51" s="143"/>
      <c r="C51" s="143"/>
      <c r="D51" s="143"/>
      <c r="E51" s="143"/>
      <c r="F51" s="143"/>
      <c r="G51" s="143"/>
      <c r="H51" s="143"/>
      <c r="I51" s="143"/>
      <c r="J51" s="143"/>
      <c r="K51" s="143"/>
      <c r="L51" s="143"/>
      <c r="M51" s="143"/>
      <c r="N51" s="143"/>
      <c r="O51" s="143"/>
      <c r="P51" s="143"/>
      <c r="Q51" s="143"/>
      <c r="R51" s="143"/>
      <c r="S51" s="143"/>
      <c r="T51" s="143"/>
      <c r="U51" s="143"/>
    </row>
    <row r="52" spans="1:21">
      <c r="A52" s="143"/>
      <c r="B52" s="143"/>
      <c r="C52" s="143"/>
      <c r="D52" s="143"/>
      <c r="E52" s="143"/>
      <c r="F52" s="143"/>
      <c r="G52" s="143"/>
      <c r="H52" s="143"/>
      <c r="I52" s="143"/>
      <c r="J52" s="143"/>
      <c r="K52" s="143"/>
      <c r="L52" s="143"/>
      <c r="M52" s="143"/>
      <c r="N52" s="143"/>
      <c r="O52" s="143"/>
      <c r="P52" s="143"/>
      <c r="Q52" s="143"/>
      <c r="R52" s="143"/>
      <c r="S52" s="143"/>
      <c r="T52" s="143"/>
      <c r="U52" s="143"/>
    </row>
    <row r="53" spans="1:21">
      <c r="A53" s="143"/>
      <c r="B53" s="143"/>
      <c r="C53" s="143"/>
      <c r="D53" s="143"/>
      <c r="E53" s="143"/>
      <c r="F53" s="143"/>
      <c r="G53" s="143"/>
      <c r="H53" s="143"/>
      <c r="I53" s="143"/>
      <c r="J53" s="143"/>
      <c r="K53" s="143"/>
      <c r="L53" s="143"/>
      <c r="M53" s="143"/>
      <c r="N53" s="143"/>
      <c r="O53" s="143"/>
      <c r="P53" s="143"/>
      <c r="Q53" s="143"/>
      <c r="R53" s="143"/>
      <c r="S53" s="143"/>
      <c r="T53" s="143"/>
      <c r="U53" s="143"/>
    </row>
    <row r="54" spans="1:21">
      <c r="A54" s="143"/>
      <c r="B54" s="143"/>
      <c r="C54" s="143"/>
      <c r="D54" s="143"/>
      <c r="E54" s="143"/>
      <c r="F54" s="143"/>
      <c r="G54" s="143"/>
      <c r="H54" s="143"/>
      <c r="I54" s="143"/>
      <c r="J54" s="143"/>
      <c r="K54" s="143"/>
      <c r="L54" s="143"/>
      <c r="M54" s="143"/>
      <c r="N54" s="143"/>
      <c r="O54" s="143"/>
      <c r="P54" s="143"/>
      <c r="Q54" s="143"/>
      <c r="R54" s="143"/>
      <c r="S54" s="143"/>
      <c r="T54" s="143"/>
      <c r="U54" s="143"/>
    </row>
    <row r="55" spans="1:21">
      <c r="A55" s="143"/>
      <c r="B55" s="143"/>
      <c r="C55" s="143"/>
      <c r="D55" s="143"/>
      <c r="E55" s="143"/>
      <c r="F55" s="143"/>
      <c r="G55" s="143"/>
      <c r="H55" s="143"/>
      <c r="I55" s="143"/>
      <c r="J55" s="143"/>
      <c r="K55" s="143"/>
      <c r="L55" s="143"/>
      <c r="M55" s="143"/>
      <c r="N55" s="143"/>
      <c r="O55" s="143"/>
      <c r="P55" s="143"/>
      <c r="Q55" s="143"/>
      <c r="R55" s="143"/>
      <c r="S55" s="143"/>
      <c r="T55" s="143"/>
      <c r="U55" s="143"/>
    </row>
    <row r="56" spans="1:21">
      <c r="A56" s="143"/>
      <c r="B56" s="143"/>
      <c r="C56" s="143"/>
      <c r="D56" s="143"/>
      <c r="E56" s="143"/>
      <c r="F56" s="143"/>
      <c r="G56" s="143"/>
      <c r="H56" s="143"/>
      <c r="I56" s="143"/>
      <c r="J56" s="143"/>
      <c r="K56" s="143"/>
      <c r="L56" s="143"/>
      <c r="M56" s="143"/>
      <c r="N56" s="143"/>
      <c r="O56" s="143"/>
      <c r="P56" s="143"/>
      <c r="Q56" s="143"/>
      <c r="R56" s="143"/>
      <c r="S56" s="143"/>
      <c r="T56" s="143"/>
      <c r="U56" s="143"/>
    </row>
    <row r="57" spans="1:21">
      <c r="A57" s="143"/>
      <c r="B57" s="143"/>
      <c r="C57" s="143"/>
      <c r="D57" s="143"/>
      <c r="E57" s="143"/>
      <c r="F57" s="143"/>
      <c r="G57" s="143"/>
      <c r="H57" s="143"/>
      <c r="I57" s="143"/>
      <c r="J57" s="143"/>
      <c r="K57" s="143"/>
      <c r="L57" s="143"/>
      <c r="M57" s="143"/>
      <c r="N57" s="143"/>
      <c r="O57" s="143"/>
      <c r="P57" s="143"/>
      <c r="Q57" s="143"/>
      <c r="R57" s="143"/>
      <c r="S57" s="143"/>
      <c r="T57" s="143"/>
      <c r="U57" s="143"/>
    </row>
    <row r="58" spans="1:21">
      <c r="A58" s="143"/>
      <c r="B58" s="143"/>
      <c r="C58" s="143"/>
      <c r="D58" s="143"/>
      <c r="E58" s="143"/>
      <c r="F58" s="143"/>
      <c r="G58" s="143"/>
      <c r="H58" s="143"/>
      <c r="I58" s="143"/>
      <c r="J58" s="143"/>
      <c r="K58" s="143"/>
      <c r="L58" s="143"/>
      <c r="M58" s="143"/>
      <c r="N58" s="143"/>
      <c r="O58" s="143"/>
      <c r="P58" s="143"/>
      <c r="Q58" s="143"/>
      <c r="R58" s="143"/>
      <c r="S58" s="143"/>
      <c r="T58" s="143"/>
      <c r="U58" s="143"/>
    </row>
    <row r="59" spans="1:21">
      <c r="A59" s="143"/>
      <c r="B59" s="143"/>
      <c r="C59" s="143"/>
      <c r="D59" s="143"/>
      <c r="E59" s="143"/>
      <c r="F59" s="143"/>
      <c r="G59" s="143"/>
      <c r="H59" s="143"/>
      <c r="I59" s="143"/>
      <c r="J59" s="143"/>
      <c r="K59" s="143"/>
      <c r="L59" s="143"/>
      <c r="M59" s="143"/>
      <c r="N59" s="143"/>
      <c r="O59" s="143"/>
      <c r="P59" s="143"/>
      <c r="Q59" s="143"/>
      <c r="R59" s="143"/>
      <c r="S59" s="143"/>
      <c r="T59" s="143"/>
      <c r="U59" s="143"/>
    </row>
    <row r="60" spans="1:21">
      <c r="A60" s="143"/>
      <c r="B60" s="143"/>
      <c r="C60" s="143"/>
      <c r="D60" s="143"/>
      <c r="E60" s="143"/>
      <c r="F60" s="143"/>
      <c r="G60" s="143"/>
      <c r="H60" s="143"/>
      <c r="I60" s="143"/>
      <c r="J60" s="143"/>
      <c r="K60" s="143"/>
      <c r="L60" s="143"/>
      <c r="M60" s="143"/>
      <c r="N60" s="143"/>
      <c r="O60" s="143"/>
      <c r="P60" s="143"/>
      <c r="Q60" s="143"/>
      <c r="R60" s="143"/>
      <c r="S60" s="143"/>
      <c r="T60" s="143"/>
      <c r="U60" s="143"/>
    </row>
    <row r="61" spans="1:21">
      <c r="A61" s="143"/>
      <c r="B61" s="143"/>
      <c r="C61" s="143"/>
      <c r="D61" s="143"/>
      <c r="E61" s="143"/>
      <c r="F61" s="143"/>
      <c r="G61" s="143"/>
      <c r="H61" s="143"/>
      <c r="I61" s="143"/>
      <c r="J61" s="143"/>
      <c r="K61" s="143"/>
      <c r="L61" s="143"/>
      <c r="M61" s="143"/>
      <c r="N61" s="143"/>
      <c r="O61" s="143"/>
      <c r="P61" s="143"/>
      <c r="Q61" s="143"/>
      <c r="R61" s="143"/>
      <c r="S61" s="143"/>
      <c r="T61" s="143"/>
      <c r="U61" s="143"/>
    </row>
    <row r="62" spans="1:21">
      <c r="A62" s="143"/>
      <c r="B62" s="143"/>
      <c r="C62" s="143"/>
      <c r="D62" s="143"/>
      <c r="E62" s="143"/>
      <c r="F62" s="143"/>
      <c r="G62" s="143"/>
      <c r="H62" s="143"/>
      <c r="I62" s="143"/>
      <c r="J62" s="143"/>
      <c r="K62" s="143"/>
      <c r="L62" s="143"/>
      <c r="M62" s="143"/>
      <c r="N62" s="143"/>
      <c r="O62" s="143"/>
      <c r="P62" s="143"/>
      <c r="Q62" s="143"/>
      <c r="R62" s="143"/>
      <c r="S62" s="143"/>
      <c r="T62" s="143"/>
      <c r="U62" s="143"/>
    </row>
    <row r="63" spans="1:21">
      <c r="A63" s="143"/>
      <c r="B63" s="143"/>
      <c r="C63" s="143"/>
      <c r="D63" s="143"/>
      <c r="E63" s="143"/>
      <c r="F63" s="143"/>
      <c r="G63" s="143"/>
      <c r="H63" s="143"/>
      <c r="I63" s="143"/>
      <c r="J63" s="143"/>
      <c r="K63" s="143"/>
      <c r="L63" s="143"/>
      <c r="M63" s="143"/>
      <c r="N63" s="143"/>
      <c r="O63" s="143"/>
      <c r="P63" s="143"/>
      <c r="Q63" s="143"/>
      <c r="R63" s="143"/>
      <c r="S63" s="143"/>
      <c r="T63" s="143"/>
      <c r="U63" s="143"/>
    </row>
    <row r="64" spans="1:21">
      <c r="A64" s="143"/>
      <c r="B64" s="143"/>
      <c r="C64" s="143"/>
      <c r="D64" s="143"/>
      <c r="E64" s="143"/>
      <c r="F64" s="143"/>
      <c r="G64" s="143"/>
      <c r="H64" s="143"/>
      <c r="I64" s="143"/>
      <c r="J64" s="143"/>
      <c r="K64" s="143"/>
      <c r="L64" s="143"/>
      <c r="M64" s="143"/>
      <c r="N64" s="143"/>
      <c r="O64" s="143"/>
      <c r="P64" s="143"/>
      <c r="Q64" s="143"/>
      <c r="R64" s="143"/>
      <c r="S64" s="143"/>
      <c r="T64" s="143"/>
      <c r="U64" s="143"/>
    </row>
    <row r="65" spans="1:21">
      <c r="A65" s="143"/>
      <c r="B65" s="143"/>
      <c r="C65" s="143"/>
      <c r="D65" s="143"/>
      <c r="E65" s="143"/>
      <c r="F65" s="143"/>
      <c r="G65" s="143"/>
      <c r="H65" s="143"/>
      <c r="I65" s="143"/>
      <c r="J65" s="143"/>
      <c r="K65" s="143"/>
      <c r="L65" s="143"/>
      <c r="M65" s="143"/>
      <c r="N65" s="143"/>
      <c r="O65" s="143"/>
      <c r="P65" s="143"/>
      <c r="Q65" s="143"/>
      <c r="R65" s="143"/>
      <c r="S65" s="143"/>
      <c r="T65" s="143"/>
      <c r="U65" s="143"/>
    </row>
    <row r="66" spans="1:21">
      <c r="A66" s="143"/>
      <c r="B66" s="143"/>
      <c r="C66" s="143"/>
      <c r="D66" s="143"/>
      <c r="E66" s="143"/>
      <c r="F66" s="143"/>
      <c r="G66" s="143"/>
      <c r="H66" s="143"/>
      <c r="I66" s="143"/>
      <c r="J66" s="143"/>
      <c r="K66" s="143"/>
      <c r="L66" s="143"/>
      <c r="M66" s="143"/>
      <c r="N66" s="143"/>
      <c r="O66" s="143"/>
      <c r="P66" s="143"/>
      <c r="Q66" s="143"/>
      <c r="R66" s="143"/>
      <c r="S66" s="143"/>
      <c r="T66" s="143"/>
      <c r="U66" s="143"/>
    </row>
    <row r="67" spans="1:21">
      <c r="A67" s="143"/>
      <c r="B67" s="143"/>
      <c r="C67" s="143"/>
      <c r="D67" s="143"/>
      <c r="E67" s="143"/>
      <c r="F67" s="143"/>
      <c r="G67" s="143"/>
      <c r="H67" s="143"/>
      <c r="I67" s="143"/>
      <c r="J67" s="143"/>
      <c r="K67" s="143"/>
      <c r="L67" s="143"/>
      <c r="M67" s="143"/>
      <c r="N67" s="143"/>
      <c r="O67" s="143"/>
      <c r="P67" s="143"/>
      <c r="Q67" s="143"/>
      <c r="R67" s="143"/>
      <c r="S67" s="143"/>
      <c r="T67" s="143"/>
      <c r="U67" s="143"/>
    </row>
    <row r="68" spans="1:21">
      <c r="A68" s="143"/>
      <c r="B68" s="143"/>
      <c r="C68" s="143"/>
      <c r="D68" s="143"/>
      <c r="E68" s="143"/>
      <c r="F68" s="143"/>
      <c r="G68" s="143"/>
      <c r="H68" s="143"/>
      <c r="I68" s="143"/>
      <c r="J68" s="143"/>
      <c r="K68" s="143"/>
      <c r="L68" s="143"/>
      <c r="M68" s="143"/>
      <c r="N68" s="143"/>
      <c r="O68" s="143"/>
      <c r="P68" s="143"/>
      <c r="Q68" s="143"/>
      <c r="R68" s="143"/>
      <c r="S68" s="143"/>
      <c r="T68" s="143"/>
      <c r="U68" s="143"/>
    </row>
    <row r="69" spans="1:21">
      <c r="A69" s="143"/>
      <c r="B69" s="143"/>
      <c r="C69" s="143"/>
      <c r="D69" s="143"/>
      <c r="E69" s="143"/>
      <c r="F69" s="143"/>
      <c r="G69" s="143"/>
      <c r="H69" s="143"/>
      <c r="I69" s="143"/>
      <c r="J69" s="143"/>
      <c r="K69" s="143"/>
      <c r="L69" s="143"/>
      <c r="M69" s="143"/>
      <c r="N69" s="143"/>
      <c r="O69" s="143"/>
      <c r="P69" s="143"/>
      <c r="Q69" s="143"/>
      <c r="R69" s="143"/>
      <c r="S69" s="143"/>
      <c r="T69" s="143"/>
      <c r="U69" s="143"/>
    </row>
    <row r="70" spans="1:21">
      <c r="A70" s="143"/>
      <c r="B70" s="143"/>
      <c r="C70" s="143"/>
      <c r="D70" s="143"/>
      <c r="E70" s="143"/>
      <c r="F70" s="143"/>
      <c r="G70" s="143"/>
      <c r="H70" s="143"/>
      <c r="I70" s="143"/>
      <c r="J70" s="143"/>
      <c r="K70" s="143"/>
      <c r="L70" s="143"/>
      <c r="M70" s="143"/>
      <c r="N70" s="143"/>
      <c r="O70" s="143"/>
      <c r="P70" s="143"/>
      <c r="Q70" s="143"/>
      <c r="R70" s="143"/>
      <c r="S70" s="143"/>
      <c r="T70" s="143"/>
      <c r="U70" s="143"/>
    </row>
    <row r="71" spans="1:21">
      <c r="A71" s="143"/>
      <c r="B71" s="143"/>
      <c r="C71" s="143"/>
      <c r="D71" s="143"/>
      <c r="E71" s="143"/>
      <c r="F71" s="143"/>
      <c r="G71" s="143"/>
      <c r="H71" s="143"/>
      <c r="I71" s="143"/>
      <c r="J71" s="143"/>
      <c r="K71" s="143"/>
      <c r="L71" s="143"/>
      <c r="M71" s="143"/>
      <c r="N71" s="143"/>
      <c r="O71" s="143"/>
      <c r="P71" s="143"/>
      <c r="Q71" s="143"/>
      <c r="R71" s="143"/>
      <c r="S71" s="143"/>
      <c r="T71" s="143"/>
      <c r="U71" s="143"/>
    </row>
    <row r="72" spans="1:21">
      <c r="A72" s="143"/>
      <c r="B72" s="143"/>
      <c r="C72" s="143"/>
      <c r="D72" s="143"/>
      <c r="E72" s="143"/>
      <c r="F72" s="143"/>
      <c r="G72" s="143"/>
      <c r="H72" s="143"/>
      <c r="I72" s="143"/>
      <c r="J72" s="143"/>
      <c r="K72" s="143"/>
      <c r="L72" s="143"/>
      <c r="M72" s="143"/>
      <c r="N72" s="143"/>
      <c r="O72" s="143"/>
      <c r="P72" s="143"/>
      <c r="Q72" s="143"/>
      <c r="R72" s="143"/>
      <c r="S72" s="143"/>
      <c r="T72" s="143"/>
      <c r="U72" s="143"/>
    </row>
    <row r="73" spans="1:21">
      <c r="A73" s="143"/>
      <c r="B73" s="143"/>
      <c r="C73" s="143"/>
      <c r="D73" s="143"/>
      <c r="E73" s="143"/>
      <c r="F73" s="143"/>
      <c r="G73" s="143"/>
      <c r="H73" s="143"/>
      <c r="I73" s="143"/>
      <c r="J73" s="143"/>
      <c r="K73" s="143"/>
      <c r="L73" s="143"/>
      <c r="M73" s="143"/>
      <c r="N73" s="143"/>
      <c r="O73" s="143"/>
      <c r="P73" s="143"/>
      <c r="Q73" s="143"/>
      <c r="R73" s="143"/>
      <c r="S73" s="143"/>
      <c r="T73" s="143"/>
      <c r="U73" s="143"/>
    </row>
    <row r="74" spans="1:21">
      <c r="A74" s="143"/>
      <c r="B74" s="143"/>
      <c r="C74" s="143"/>
      <c r="D74" s="143"/>
      <c r="E74" s="143"/>
      <c r="F74" s="143"/>
      <c r="G74" s="143"/>
      <c r="H74" s="143"/>
      <c r="I74" s="143"/>
      <c r="J74" s="143"/>
      <c r="K74" s="143"/>
      <c r="L74" s="143"/>
      <c r="M74" s="143"/>
      <c r="N74" s="143"/>
      <c r="O74" s="143"/>
      <c r="P74" s="143"/>
      <c r="Q74" s="143"/>
      <c r="R74" s="143"/>
      <c r="S74" s="143"/>
      <c r="T74" s="143"/>
      <c r="U74" s="143"/>
    </row>
    <row r="75" spans="1:21">
      <c r="A75" s="143"/>
      <c r="B75" s="143"/>
      <c r="C75" s="143"/>
      <c r="D75" s="143"/>
      <c r="E75" s="143"/>
      <c r="F75" s="143"/>
      <c r="G75" s="143"/>
      <c r="H75" s="143"/>
      <c r="I75" s="143"/>
      <c r="J75" s="143"/>
      <c r="K75" s="143"/>
      <c r="L75" s="143"/>
      <c r="M75" s="143"/>
      <c r="N75" s="143"/>
      <c r="O75" s="143"/>
      <c r="P75" s="143"/>
      <c r="Q75" s="143"/>
      <c r="R75" s="143"/>
      <c r="S75" s="143"/>
      <c r="T75" s="143"/>
      <c r="U75" s="143"/>
    </row>
    <row r="76" spans="1:21">
      <c r="A76" s="143"/>
      <c r="B76" s="143"/>
      <c r="C76" s="143"/>
      <c r="D76" s="143"/>
      <c r="E76" s="143"/>
      <c r="F76" s="143"/>
      <c r="G76" s="143"/>
      <c r="H76" s="143"/>
      <c r="I76" s="143"/>
      <c r="J76" s="143"/>
      <c r="K76" s="143"/>
      <c r="L76" s="143"/>
      <c r="M76" s="143"/>
      <c r="N76" s="143"/>
      <c r="O76" s="143"/>
      <c r="P76" s="143"/>
      <c r="Q76" s="143"/>
      <c r="R76" s="143"/>
      <c r="S76" s="143"/>
      <c r="T76" s="143"/>
      <c r="U76" s="143"/>
    </row>
    <row r="77" spans="1:21">
      <c r="A77" s="143"/>
      <c r="B77" s="143"/>
      <c r="C77" s="143"/>
      <c r="D77" s="143"/>
      <c r="E77" s="143"/>
      <c r="F77" s="143"/>
      <c r="G77" s="143"/>
      <c r="H77" s="143"/>
      <c r="I77" s="143"/>
      <c r="J77" s="143"/>
      <c r="K77" s="143"/>
      <c r="L77" s="143"/>
      <c r="M77" s="143"/>
      <c r="N77" s="143"/>
      <c r="O77" s="143"/>
      <c r="P77" s="143"/>
      <c r="Q77" s="143"/>
      <c r="R77" s="143"/>
      <c r="S77" s="143"/>
      <c r="T77" s="143"/>
      <c r="U77" s="143"/>
    </row>
    <row r="78" spans="1:21">
      <c r="A78" s="143"/>
      <c r="B78" s="143"/>
      <c r="C78" s="143"/>
      <c r="D78" s="143"/>
      <c r="E78" s="143"/>
      <c r="F78" s="143"/>
      <c r="G78" s="143"/>
      <c r="H78" s="143"/>
      <c r="I78" s="143"/>
      <c r="J78" s="143"/>
      <c r="K78" s="143"/>
      <c r="L78" s="143"/>
      <c r="M78" s="143"/>
      <c r="N78" s="143"/>
      <c r="O78" s="143"/>
      <c r="P78" s="143"/>
      <c r="Q78" s="143"/>
      <c r="R78" s="143"/>
      <c r="S78" s="143"/>
      <c r="T78" s="143"/>
      <c r="U78" s="143"/>
    </row>
    <row r="79" spans="1:21">
      <c r="A79" s="143"/>
      <c r="B79" s="143"/>
      <c r="C79" s="143"/>
      <c r="D79" s="143"/>
      <c r="E79" s="143"/>
      <c r="F79" s="143"/>
      <c r="G79" s="143"/>
      <c r="H79" s="143"/>
      <c r="I79" s="143"/>
      <c r="J79" s="143"/>
      <c r="K79" s="143"/>
      <c r="L79" s="143"/>
      <c r="M79" s="143"/>
      <c r="N79" s="143"/>
      <c r="O79" s="143"/>
      <c r="P79" s="143"/>
      <c r="Q79" s="143"/>
      <c r="R79" s="143"/>
      <c r="S79" s="143"/>
      <c r="T79" s="143"/>
      <c r="U79" s="143"/>
    </row>
    <row r="80" spans="1:21">
      <c r="A80" s="143"/>
      <c r="B80" s="143"/>
      <c r="C80" s="143"/>
      <c r="D80" s="143"/>
      <c r="E80" s="143"/>
      <c r="F80" s="143"/>
      <c r="G80" s="143"/>
      <c r="H80" s="143"/>
      <c r="I80" s="143"/>
      <c r="J80" s="143"/>
      <c r="K80" s="143"/>
      <c r="L80" s="143"/>
      <c r="M80" s="143"/>
      <c r="N80" s="143"/>
      <c r="O80" s="143"/>
      <c r="P80" s="143"/>
      <c r="Q80" s="143"/>
      <c r="R80" s="143"/>
      <c r="S80" s="143"/>
      <c r="T80" s="143"/>
      <c r="U80" s="143"/>
    </row>
    <row r="81" spans="1:21">
      <c r="A81" s="143"/>
      <c r="B81" s="143"/>
      <c r="C81" s="143"/>
      <c r="D81" s="143"/>
      <c r="E81" s="143"/>
      <c r="F81" s="143"/>
      <c r="G81" s="143"/>
      <c r="H81" s="143"/>
      <c r="I81" s="143"/>
      <c r="J81" s="143"/>
      <c r="K81" s="143"/>
      <c r="L81" s="143"/>
      <c r="M81" s="143"/>
      <c r="N81" s="143"/>
      <c r="O81" s="143"/>
      <c r="P81" s="143"/>
      <c r="Q81" s="143"/>
      <c r="R81" s="143"/>
      <c r="S81" s="143"/>
      <c r="T81" s="143"/>
      <c r="U81" s="143"/>
    </row>
    <row r="82" spans="1:21">
      <c r="A82" s="143"/>
      <c r="B82" s="143"/>
      <c r="C82" s="143"/>
      <c r="D82" s="143"/>
      <c r="E82" s="143"/>
      <c r="F82" s="143"/>
      <c r="G82" s="143"/>
      <c r="H82" s="143"/>
      <c r="I82" s="143"/>
      <c r="J82" s="143"/>
      <c r="K82" s="143"/>
      <c r="L82" s="143"/>
      <c r="M82" s="143"/>
      <c r="N82" s="143"/>
      <c r="O82" s="143"/>
      <c r="P82" s="143"/>
      <c r="Q82" s="143"/>
      <c r="R82" s="143"/>
      <c r="S82" s="143"/>
      <c r="T82" s="143"/>
      <c r="U82" s="143"/>
    </row>
    <row r="83" spans="1:21">
      <c r="A83" s="143"/>
      <c r="B83" s="143"/>
      <c r="C83" s="143"/>
      <c r="D83" s="143"/>
      <c r="E83" s="143"/>
      <c r="F83" s="143"/>
      <c r="G83" s="143"/>
      <c r="H83" s="143"/>
      <c r="I83" s="143"/>
      <c r="J83" s="143"/>
      <c r="K83" s="143"/>
      <c r="L83" s="143"/>
      <c r="M83" s="143"/>
      <c r="N83" s="143"/>
      <c r="O83" s="143"/>
      <c r="P83" s="143"/>
      <c r="Q83" s="143"/>
      <c r="R83" s="143"/>
      <c r="S83" s="143"/>
      <c r="T83" s="143"/>
      <c r="U83" s="143"/>
    </row>
    <row r="84" spans="1:21">
      <c r="A84" s="143"/>
      <c r="B84" s="143"/>
      <c r="C84" s="143"/>
      <c r="D84" s="143"/>
      <c r="E84" s="143"/>
      <c r="F84" s="143"/>
      <c r="G84" s="143"/>
      <c r="H84" s="143"/>
      <c r="I84" s="143"/>
      <c r="J84" s="143"/>
      <c r="K84" s="143"/>
      <c r="L84" s="143"/>
      <c r="M84" s="143"/>
      <c r="N84" s="143"/>
      <c r="O84" s="143"/>
      <c r="P84" s="143"/>
      <c r="Q84" s="143"/>
      <c r="R84" s="143"/>
      <c r="S84" s="143"/>
      <c r="T84" s="143"/>
      <c r="U84" s="143"/>
    </row>
    <row r="85" spans="1:21">
      <c r="A85" s="143"/>
      <c r="B85" s="143"/>
      <c r="C85" s="143"/>
      <c r="D85" s="143"/>
      <c r="E85" s="143"/>
      <c r="F85" s="143"/>
      <c r="G85" s="143"/>
      <c r="H85" s="143"/>
      <c r="I85" s="143"/>
      <c r="J85" s="143"/>
      <c r="K85" s="143"/>
      <c r="L85" s="143"/>
      <c r="M85" s="143"/>
      <c r="N85" s="143"/>
      <c r="O85" s="143"/>
      <c r="P85" s="143"/>
      <c r="Q85" s="143"/>
      <c r="R85" s="143"/>
      <c r="S85" s="143"/>
      <c r="T85" s="143"/>
      <c r="U85" s="143"/>
    </row>
    <row r="86" spans="1:21">
      <c r="A86" s="143"/>
      <c r="B86" s="143"/>
      <c r="C86" s="143"/>
      <c r="D86" s="143"/>
      <c r="E86" s="143"/>
      <c r="F86" s="143"/>
      <c r="G86" s="143"/>
      <c r="H86" s="143"/>
      <c r="I86" s="143"/>
      <c r="J86" s="143"/>
      <c r="K86" s="143"/>
      <c r="L86" s="143"/>
      <c r="M86" s="143"/>
      <c r="N86" s="143"/>
      <c r="O86" s="143"/>
      <c r="P86" s="143"/>
      <c r="Q86" s="143"/>
      <c r="R86" s="143"/>
      <c r="S86" s="143"/>
      <c r="T86" s="143"/>
      <c r="U86" s="143"/>
    </row>
    <row r="87" spans="1:21">
      <c r="A87" s="143"/>
      <c r="B87" s="143"/>
      <c r="C87" s="143"/>
      <c r="D87" s="143"/>
      <c r="E87" s="143"/>
      <c r="F87" s="143"/>
      <c r="G87" s="143"/>
      <c r="H87" s="143"/>
      <c r="I87" s="143"/>
      <c r="J87" s="143"/>
      <c r="K87" s="143"/>
      <c r="L87" s="143"/>
      <c r="M87" s="143"/>
      <c r="N87" s="143"/>
      <c r="O87" s="143"/>
      <c r="P87" s="143"/>
      <c r="Q87" s="143"/>
      <c r="R87" s="143"/>
      <c r="S87" s="143"/>
      <c r="T87" s="143"/>
      <c r="U87" s="143"/>
    </row>
    <row r="88" spans="1:21">
      <c r="A88" s="143"/>
      <c r="B88" s="143"/>
      <c r="C88" s="143"/>
      <c r="D88" s="143"/>
      <c r="E88" s="143"/>
      <c r="F88" s="143"/>
      <c r="G88" s="143"/>
      <c r="H88" s="143"/>
      <c r="I88" s="143"/>
      <c r="J88" s="143"/>
      <c r="K88" s="143"/>
      <c r="L88" s="143"/>
      <c r="M88" s="143"/>
      <c r="N88" s="143"/>
      <c r="O88" s="143"/>
      <c r="P88" s="143"/>
      <c r="Q88" s="143"/>
      <c r="R88" s="143"/>
      <c r="S88" s="143"/>
      <c r="T88" s="143"/>
      <c r="U88" s="143"/>
    </row>
    <row r="89" spans="1:21">
      <c r="A89" s="143"/>
      <c r="B89" s="143"/>
      <c r="C89" s="143"/>
      <c r="D89" s="143"/>
      <c r="E89" s="143"/>
      <c r="F89" s="143"/>
      <c r="G89" s="143"/>
      <c r="H89" s="143"/>
      <c r="I89" s="143"/>
      <c r="J89" s="143"/>
      <c r="K89" s="143"/>
      <c r="L89" s="143"/>
      <c r="M89" s="143"/>
      <c r="N89" s="143"/>
      <c r="O89" s="143"/>
      <c r="P89" s="143"/>
      <c r="Q89" s="143"/>
      <c r="R89" s="143"/>
      <c r="S89" s="143"/>
      <c r="T89" s="143"/>
      <c r="U89" s="143"/>
    </row>
    <row r="90" spans="1:21">
      <c r="A90" s="143"/>
      <c r="B90" s="143"/>
      <c r="C90" s="143"/>
      <c r="D90" s="143"/>
      <c r="E90" s="143"/>
      <c r="F90" s="143"/>
      <c r="G90" s="143"/>
      <c r="H90" s="143"/>
      <c r="I90" s="143"/>
      <c r="J90" s="143"/>
      <c r="K90" s="143"/>
      <c r="L90" s="143"/>
      <c r="M90" s="143"/>
      <c r="N90" s="143"/>
      <c r="O90" s="143"/>
      <c r="P90" s="143"/>
      <c r="Q90" s="143"/>
      <c r="R90" s="143"/>
      <c r="S90" s="143"/>
      <c r="T90" s="143"/>
      <c r="U90" s="143"/>
    </row>
    <row r="91" spans="1:21">
      <c r="A91" s="143"/>
      <c r="B91" s="143"/>
      <c r="C91" s="143"/>
      <c r="D91" s="143"/>
      <c r="E91" s="143"/>
      <c r="F91" s="143"/>
      <c r="G91" s="143"/>
      <c r="H91" s="143"/>
      <c r="I91" s="143"/>
      <c r="J91" s="143"/>
      <c r="K91" s="143"/>
      <c r="L91" s="143"/>
      <c r="M91" s="143"/>
      <c r="N91" s="143"/>
      <c r="O91" s="143"/>
      <c r="P91" s="143"/>
      <c r="Q91" s="143"/>
      <c r="R91" s="143"/>
      <c r="S91" s="143"/>
      <c r="T91" s="143"/>
      <c r="U91" s="143"/>
    </row>
    <row r="92" spans="1:21">
      <c r="A92" s="143"/>
      <c r="B92" s="143"/>
      <c r="C92" s="143"/>
      <c r="D92" s="143"/>
      <c r="E92" s="143"/>
      <c r="F92" s="143"/>
      <c r="G92" s="143"/>
      <c r="H92" s="143"/>
      <c r="I92" s="143"/>
      <c r="J92" s="143"/>
      <c r="K92" s="143"/>
      <c r="L92" s="143"/>
      <c r="M92" s="143"/>
      <c r="N92" s="143"/>
      <c r="O92" s="143"/>
      <c r="P92" s="143"/>
      <c r="Q92" s="143"/>
      <c r="R92" s="143"/>
      <c r="S92" s="143"/>
      <c r="T92" s="143"/>
      <c r="U92" s="143"/>
    </row>
    <row r="93" spans="1:21">
      <c r="A93" s="143"/>
      <c r="B93" s="143"/>
      <c r="C93" s="143"/>
      <c r="D93" s="143"/>
      <c r="E93" s="143"/>
      <c r="F93" s="143"/>
      <c r="G93" s="143"/>
      <c r="H93" s="143"/>
      <c r="I93" s="143"/>
      <c r="J93" s="143"/>
      <c r="K93" s="143"/>
      <c r="L93" s="143"/>
      <c r="M93" s="143"/>
      <c r="N93" s="143"/>
      <c r="O93" s="143"/>
      <c r="P93" s="143"/>
      <c r="Q93" s="143"/>
      <c r="R93" s="143"/>
      <c r="S93" s="143"/>
      <c r="T93" s="143"/>
      <c r="U93" s="143"/>
    </row>
    <row r="94" spans="1:21">
      <c r="A94" s="143"/>
      <c r="B94" s="143"/>
      <c r="C94" s="143"/>
      <c r="D94" s="143"/>
      <c r="E94" s="143"/>
      <c r="F94" s="143"/>
      <c r="G94" s="143"/>
      <c r="H94" s="143"/>
      <c r="I94" s="143"/>
      <c r="J94" s="143"/>
      <c r="K94" s="143"/>
      <c r="L94" s="143"/>
      <c r="M94" s="143"/>
      <c r="N94" s="143"/>
      <c r="O94" s="143"/>
      <c r="P94" s="143"/>
      <c r="Q94" s="143"/>
      <c r="R94" s="143"/>
      <c r="S94" s="143"/>
      <c r="T94" s="143"/>
      <c r="U94" s="143"/>
    </row>
    <row r="95" spans="1:21">
      <c r="A95" s="143"/>
      <c r="B95" s="143"/>
      <c r="C95" s="143"/>
      <c r="D95" s="143"/>
      <c r="E95" s="143"/>
      <c r="F95" s="143"/>
      <c r="G95" s="143"/>
      <c r="H95" s="143"/>
      <c r="I95" s="143"/>
      <c r="J95" s="143"/>
      <c r="K95" s="143"/>
      <c r="L95" s="143"/>
      <c r="M95" s="143"/>
      <c r="N95" s="143"/>
      <c r="O95" s="143"/>
      <c r="P95" s="143"/>
      <c r="Q95" s="143"/>
      <c r="R95" s="143"/>
      <c r="S95" s="143"/>
      <c r="T95" s="143"/>
      <c r="U95" s="143"/>
    </row>
    <row r="96" spans="1:21">
      <c r="A96" s="143"/>
      <c r="B96" s="143"/>
      <c r="C96" s="143"/>
      <c r="D96" s="143"/>
      <c r="E96" s="143"/>
      <c r="F96" s="143"/>
      <c r="G96" s="143"/>
      <c r="H96" s="143"/>
      <c r="I96" s="143"/>
      <c r="J96" s="143"/>
      <c r="K96" s="143"/>
      <c r="L96" s="143"/>
      <c r="M96" s="143"/>
      <c r="N96" s="143"/>
      <c r="O96" s="143"/>
      <c r="P96" s="143"/>
      <c r="Q96" s="143"/>
      <c r="R96" s="143"/>
      <c r="S96" s="143"/>
      <c r="T96" s="143"/>
      <c r="U96" s="143"/>
    </row>
    <row r="97" spans="1:21">
      <c r="A97" s="143"/>
      <c r="B97" s="143"/>
      <c r="C97" s="143"/>
      <c r="D97" s="143"/>
      <c r="E97" s="143"/>
      <c r="F97" s="143"/>
      <c r="G97" s="143"/>
      <c r="H97" s="143"/>
      <c r="I97" s="143"/>
      <c r="J97" s="143"/>
      <c r="K97" s="143"/>
      <c r="L97" s="143"/>
      <c r="M97" s="143"/>
      <c r="N97" s="143"/>
      <c r="O97" s="143"/>
      <c r="P97" s="143"/>
      <c r="Q97" s="143"/>
      <c r="R97" s="143"/>
      <c r="S97" s="143"/>
      <c r="T97" s="143"/>
      <c r="U97" s="143"/>
    </row>
    <row r="98" spans="1:21">
      <c r="A98" s="143"/>
      <c r="B98" s="143"/>
      <c r="C98" s="143"/>
      <c r="D98" s="143"/>
      <c r="E98" s="143"/>
      <c r="F98" s="143"/>
      <c r="G98" s="143"/>
      <c r="H98" s="143"/>
      <c r="I98" s="143"/>
      <c r="J98" s="143"/>
      <c r="K98" s="143"/>
      <c r="L98" s="143"/>
      <c r="M98" s="143"/>
      <c r="N98" s="143"/>
      <c r="O98" s="143"/>
      <c r="P98" s="143"/>
      <c r="Q98" s="143"/>
      <c r="R98" s="143"/>
      <c r="S98" s="143"/>
      <c r="T98" s="143"/>
      <c r="U98" s="143"/>
    </row>
    <row r="99" spans="1:21">
      <c r="A99" s="143"/>
      <c r="B99" s="143"/>
      <c r="C99" s="143"/>
      <c r="D99" s="143"/>
      <c r="E99" s="143"/>
      <c r="F99" s="143"/>
      <c r="G99" s="143"/>
      <c r="H99" s="143"/>
      <c r="I99" s="143"/>
      <c r="J99" s="143"/>
      <c r="K99" s="143"/>
      <c r="L99" s="143"/>
      <c r="M99" s="143"/>
      <c r="N99" s="143"/>
      <c r="O99" s="143"/>
      <c r="P99" s="143"/>
      <c r="Q99" s="143"/>
      <c r="R99" s="143"/>
      <c r="S99" s="143"/>
      <c r="T99" s="143"/>
      <c r="U99" s="143"/>
    </row>
    <row r="100" spans="1:21">
      <c r="A100" s="143"/>
      <c r="B100" s="143"/>
      <c r="C100" s="143"/>
      <c r="D100" s="143"/>
      <c r="E100" s="143"/>
      <c r="F100" s="143"/>
      <c r="G100" s="143"/>
      <c r="H100" s="143"/>
      <c r="I100" s="143"/>
      <c r="J100" s="143"/>
      <c r="K100" s="143"/>
      <c r="L100" s="143"/>
      <c r="M100" s="143"/>
      <c r="N100" s="143"/>
      <c r="O100" s="143"/>
      <c r="P100" s="143"/>
      <c r="Q100" s="143"/>
      <c r="R100" s="143"/>
      <c r="S100" s="143"/>
      <c r="T100" s="143"/>
      <c r="U100" s="143"/>
    </row>
    <row r="101" spans="1:21">
      <c r="A101" s="143"/>
      <c r="B101" s="143"/>
      <c r="C101" s="143"/>
      <c r="D101" s="143"/>
      <c r="E101" s="143"/>
      <c r="F101" s="143"/>
      <c r="G101" s="143"/>
      <c r="H101" s="143"/>
      <c r="I101" s="143"/>
      <c r="J101" s="143"/>
      <c r="K101" s="143"/>
      <c r="L101" s="143"/>
      <c r="M101" s="143"/>
      <c r="N101" s="143"/>
      <c r="O101" s="143"/>
      <c r="P101" s="143"/>
      <c r="Q101" s="143"/>
      <c r="R101" s="143"/>
      <c r="S101" s="143"/>
      <c r="T101" s="143"/>
      <c r="U101" s="143"/>
    </row>
    <row r="102" spans="1:21">
      <c r="A102" s="143"/>
      <c r="B102" s="143"/>
      <c r="C102" s="143"/>
      <c r="D102" s="143"/>
      <c r="E102" s="143"/>
      <c r="F102" s="143"/>
      <c r="G102" s="143"/>
      <c r="H102" s="143"/>
      <c r="I102" s="143"/>
      <c r="J102" s="143"/>
      <c r="K102" s="143"/>
      <c r="L102" s="143"/>
      <c r="M102" s="143"/>
      <c r="N102" s="143"/>
      <c r="O102" s="143"/>
      <c r="P102" s="143"/>
      <c r="Q102" s="143"/>
      <c r="R102" s="143"/>
      <c r="S102" s="143"/>
      <c r="T102" s="143"/>
      <c r="U102" s="143"/>
    </row>
    <row r="103" spans="1:21">
      <c r="A103" s="143"/>
      <c r="B103" s="143"/>
      <c r="C103" s="143"/>
      <c r="D103" s="143"/>
      <c r="E103" s="143"/>
      <c r="F103" s="143"/>
      <c r="G103" s="143"/>
      <c r="H103" s="143"/>
      <c r="I103" s="143"/>
      <c r="J103" s="143"/>
      <c r="K103" s="143"/>
      <c r="L103" s="143"/>
      <c r="M103" s="143"/>
      <c r="N103" s="143"/>
      <c r="O103" s="143"/>
      <c r="P103" s="143"/>
      <c r="Q103" s="143"/>
      <c r="R103" s="143"/>
      <c r="S103" s="143"/>
      <c r="T103" s="143"/>
      <c r="U103" s="143"/>
    </row>
    <row r="104" spans="1:21">
      <c r="A104" s="143"/>
      <c r="B104" s="143"/>
      <c r="C104" s="143"/>
      <c r="D104" s="143"/>
      <c r="E104" s="143"/>
      <c r="F104" s="143"/>
      <c r="G104" s="143"/>
      <c r="H104" s="143"/>
      <c r="I104" s="143"/>
      <c r="J104" s="143"/>
      <c r="K104" s="143"/>
      <c r="L104" s="143"/>
      <c r="M104" s="143"/>
      <c r="N104" s="143"/>
      <c r="O104" s="143"/>
      <c r="P104" s="143"/>
      <c r="Q104" s="143"/>
      <c r="R104" s="143"/>
      <c r="S104" s="143"/>
      <c r="T104" s="143"/>
      <c r="U104" s="143"/>
    </row>
    <row r="105" spans="1:21">
      <c r="A105" s="143"/>
      <c r="B105" s="143"/>
      <c r="C105" s="143"/>
      <c r="D105" s="143"/>
      <c r="E105" s="143"/>
      <c r="F105" s="143"/>
      <c r="G105" s="143"/>
      <c r="H105" s="143"/>
      <c r="I105" s="143"/>
      <c r="J105" s="143"/>
      <c r="K105" s="143"/>
      <c r="L105" s="143"/>
      <c r="M105" s="143"/>
      <c r="N105" s="143"/>
      <c r="O105" s="143"/>
      <c r="P105" s="143"/>
      <c r="Q105" s="143"/>
      <c r="R105" s="143"/>
      <c r="S105" s="143"/>
      <c r="T105" s="143"/>
      <c r="U105" s="143"/>
    </row>
    <row r="106" spans="1:21">
      <c r="A106" s="143"/>
      <c r="B106" s="143"/>
      <c r="C106" s="143"/>
      <c r="D106" s="143"/>
      <c r="E106" s="143"/>
      <c r="F106" s="143"/>
      <c r="G106" s="143"/>
      <c r="H106" s="143"/>
      <c r="I106" s="143"/>
      <c r="J106" s="143"/>
      <c r="K106" s="143"/>
      <c r="L106" s="143"/>
      <c r="M106" s="143"/>
      <c r="N106" s="143"/>
      <c r="O106" s="143"/>
      <c r="P106" s="143"/>
      <c r="Q106" s="143"/>
      <c r="R106" s="143"/>
      <c r="S106" s="143"/>
      <c r="T106" s="143"/>
      <c r="U106" s="143"/>
    </row>
    <row r="107" spans="1:21">
      <c r="A107" s="143"/>
      <c r="B107" s="143"/>
      <c r="C107" s="143"/>
      <c r="D107" s="143"/>
      <c r="E107" s="143"/>
      <c r="F107" s="143"/>
      <c r="G107" s="143"/>
      <c r="H107" s="143"/>
      <c r="I107" s="143"/>
      <c r="J107" s="143"/>
      <c r="K107" s="143"/>
      <c r="L107" s="143"/>
      <c r="M107" s="143"/>
      <c r="N107" s="143"/>
      <c r="O107" s="143"/>
      <c r="P107" s="143"/>
      <c r="Q107" s="143"/>
      <c r="R107" s="143"/>
      <c r="S107" s="143"/>
      <c r="T107" s="143"/>
      <c r="U107" s="143"/>
    </row>
    <row r="108" spans="1:21">
      <c r="A108" s="143"/>
      <c r="B108" s="143"/>
      <c r="C108" s="143"/>
      <c r="D108" s="143"/>
      <c r="E108" s="143"/>
      <c r="F108" s="143"/>
      <c r="G108" s="143"/>
      <c r="H108" s="143"/>
      <c r="I108" s="143"/>
      <c r="J108" s="143"/>
      <c r="K108" s="143"/>
      <c r="L108" s="143"/>
      <c r="M108" s="143"/>
      <c r="N108" s="143"/>
      <c r="O108" s="143"/>
      <c r="P108" s="143"/>
      <c r="Q108" s="143"/>
      <c r="R108" s="143"/>
      <c r="S108" s="143"/>
      <c r="T108" s="143"/>
      <c r="U108" s="143"/>
    </row>
    <row r="109" spans="1:21">
      <c r="A109" s="143"/>
      <c r="B109" s="143"/>
      <c r="C109" s="143"/>
      <c r="D109" s="143"/>
      <c r="E109" s="143"/>
      <c r="F109" s="143"/>
      <c r="G109" s="143"/>
      <c r="H109" s="143"/>
      <c r="I109" s="143"/>
      <c r="J109" s="143"/>
      <c r="K109" s="143"/>
      <c r="L109" s="143"/>
      <c r="M109" s="143"/>
      <c r="N109" s="143"/>
      <c r="O109" s="143"/>
      <c r="P109" s="143"/>
      <c r="Q109" s="143"/>
      <c r="R109" s="143"/>
      <c r="S109" s="143"/>
      <c r="T109" s="143"/>
      <c r="U109" s="143"/>
    </row>
    <row r="110" spans="1:21">
      <c r="A110" s="143"/>
      <c r="B110" s="143"/>
      <c r="C110" s="143"/>
      <c r="D110" s="143"/>
      <c r="E110" s="143"/>
      <c r="F110" s="143"/>
      <c r="G110" s="143"/>
      <c r="H110" s="143"/>
      <c r="I110" s="143"/>
      <c r="J110" s="143"/>
      <c r="K110" s="143"/>
      <c r="L110" s="143"/>
      <c r="M110" s="143"/>
      <c r="N110" s="143"/>
      <c r="O110" s="143"/>
      <c r="P110" s="143"/>
      <c r="Q110" s="143"/>
      <c r="R110" s="143"/>
      <c r="S110" s="143"/>
      <c r="T110" s="143"/>
      <c r="U110" s="143"/>
    </row>
    <row r="111" spans="1:21">
      <c r="A111" s="143"/>
      <c r="B111" s="143"/>
      <c r="C111" s="143"/>
      <c r="D111" s="143"/>
      <c r="E111" s="143"/>
      <c r="F111" s="143"/>
      <c r="G111" s="143"/>
      <c r="H111" s="143"/>
      <c r="I111" s="143"/>
      <c r="J111" s="143"/>
      <c r="K111" s="143"/>
      <c r="L111" s="143"/>
      <c r="M111" s="143"/>
      <c r="N111" s="143"/>
      <c r="O111" s="143"/>
      <c r="P111" s="143"/>
      <c r="Q111" s="143"/>
      <c r="R111" s="143"/>
      <c r="S111" s="143"/>
      <c r="T111" s="143"/>
      <c r="U111" s="143"/>
    </row>
    <row r="112" spans="1:21">
      <c r="A112" s="143"/>
      <c r="B112" s="143"/>
      <c r="C112" s="143"/>
      <c r="D112" s="143"/>
      <c r="E112" s="143"/>
      <c r="F112" s="143"/>
      <c r="G112" s="143"/>
      <c r="H112" s="143"/>
      <c r="I112" s="143"/>
      <c r="J112" s="143"/>
      <c r="K112" s="143"/>
      <c r="L112" s="143"/>
      <c r="M112" s="143"/>
      <c r="N112" s="143"/>
      <c r="O112" s="143"/>
      <c r="P112" s="143"/>
      <c r="Q112" s="143"/>
      <c r="R112" s="143"/>
      <c r="S112" s="143"/>
      <c r="T112" s="143"/>
      <c r="U112" s="143"/>
    </row>
    <row r="113" spans="1:21">
      <c r="A113" s="143"/>
      <c r="B113" s="143"/>
      <c r="C113" s="143"/>
      <c r="D113" s="143"/>
      <c r="E113" s="143"/>
      <c r="F113" s="143"/>
      <c r="G113" s="143"/>
      <c r="H113" s="143"/>
      <c r="I113" s="143"/>
      <c r="J113" s="143"/>
      <c r="K113" s="143"/>
      <c r="L113" s="143"/>
      <c r="M113" s="143"/>
      <c r="N113" s="143"/>
      <c r="O113" s="143"/>
      <c r="P113" s="143"/>
      <c r="Q113" s="143"/>
      <c r="R113" s="143"/>
      <c r="S113" s="143"/>
      <c r="T113" s="143"/>
      <c r="U113" s="143"/>
    </row>
    <row r="114" spans="1:21">
      <c r="A114" s="143"/>
      <c r="B114" s="143"/>
      <c r="C114" s="143"/>
      <c r="D114" s="143"/>
      <c r="E114" s="143"/>
      <c r="F114" s="143"/>
      <c r="G114" s="143"/>
      <c r="H114" s="143"/>
      <c r="I114" s="143"/>
      <c r="J114" s="143"/>
      <c r="K114" s="143"/>
      <c r="L114" s="143"/>
      <c r="M114" s="143"/>
      <c r="N114" s="143"/>
      <c r="O114" s="143"/>
      <c r="P114" s="143"/>
      <c r="Q114" s="143"/>
      <c r="R114" s="143"/>
      <c r="S114" s="143"/>
      <c r="T114" s="143"/>
      <c r="U114" s="143"/>
    </row>
    <row r="115" spans="1:21">
      <c r="A115" s="143"/>
      <c r="B115" s="143"/>
      <c r="C115" s="143"/>
      <c r="D115" s="143"/>
      <c r="E115" s="143"/>
      <c r="F115" s="143"/>
      <c r="G115" s="143"/>
      <c r="H115" s="143"/>
      <c r="I115" s="143"/>
      <c r="J115" s="143"/>
      <c r="K115" s="143"/>
      <c r="L115" s="143"/>
      <c r="M115" s="143"/>
      <c r="N115" s="143"/>
      <c r="O115" s="143"/>
      <c r="P115" s="143"/>
      <c r="Q115" s="143"/>
      <c r="R115" s="143"/>
      <c r="S115" s="143"/>
      <c r="T115" s="143"/>
      <c r="U115" s="143"/>
    </row>
    <row r="116" spans="1:21">
      <c r="A116" s="143"/>
      <c r="B116" s="143"/>
      <c r="C116" s="143"/>
      <c r="D116" s="143"/>
      <c r="E116" s="143"/>
      <c r="F116" s="143"/>
      <c r="G116" s="143"/>
      <c r="H116" s="143"/>
      <c r="I116" s="143"/>
      <c r="J116" s="143"/>
      <c r="K116" s="143"/>
      <c r="L116" s="143"/>
      <c r="M116" s="143"/>
      <c r="N116" s="143"/>
      <c r="O116" s="143"/>
      <c r="P116" s="143"/>
      <c r="Q116" s="143"/>
      <c r="R116" s="143"/>
      <c r="S116" s="143"/>
      <c r="T116" s="143"/>
      <c r="U116" s="143"/>
    </row>
    <row r="117" spans="1:21">
      <c r="A117" s="143"/>
      <c r="B117" s="143"/>
      <c r="C117" s="143"/>
      <c r="D117" s="143"/>
      <c r="E117" s="143"/>
      <c r="F117" s="143"/>
      <c r="G117" s="143"/>
      <c r="H117" s="143"/>
      <c r="I117" s="143"/>
      <c r="J117" s="143"/>
      <c r="K117" s="143"/>
      <c r="L117" s="143"/>
      <c r="M117" s="143"/>
      <c r="N117" s="143"/>
      <c r="O117" s="143"/>
      <c r="P117" s="143"/>
      <c r="Q117" s="143"/>
      <c r="R117" s="143"/>
      <c r="S117" s="143"/>
      <c r="T117" s="143"/>
      <c r="U117" s="143"/>
    </row>
    <row r="118" spans="1:21">
      <c r="A118" s="143"/>
      <c r="B118" s="143"/>
      <c r="C118" s="143"/>
      <c r="D118" s="143"/>
      <c r="E118" s="143"/>
      <c r="F118" s="143"/>
      <c r="G118" s="143"/>
      <c r="H118" s="143"/>
      <c r="I118" s="143"/>
      <c r="J118" s="143"/>
      <c r="K118" s="143"/>
      <c r="L118" s="143"/>
      <c r="M118" s="143"/>
      <c r="N118" s="143"/>
      <c r="O118" s="143"/>
      <c r="P118" s="143"/>
      <c r="Q118" s="143"/>
      <c r="R118" s="143"/>
      <c r="S118" s="143"/>
      <c r="T118" s="143"/>
      <c r="U118" s="143"/>
    </row>
    <row r="119" spans="1:21">
      <c r="A119" s="143"/>
      <c r="B119" s="143"/>
      <c r="C119" s="143"/>
      <c r="D119" s="143"/>
      <c r="E119" s="143"/>
      <c r="F119" s="143"/>
      <c r="G119" s="143"/>
      <c r="H119" s="143"/>
      <c r="I119" s="143"/>
      <c r="J119" s="143"/>
      <c r="K119" s="143"/>
      <c r="L119" s="143"/>
      <c r="M119" s="143"/>
      <c r="N119" s="143"/>
      <c r="O119" s="143"/>
      <c r="P119" s="143"/>
      <c r="Q119" s="143"/>
      <c r="R119" s="143"/>
      <c r="S119" s="143"/>
      <c r="T119" s="143"/>
      <c r="U119" s="143"/>
    </row>
    <row r="120" spans="1:21">
      <c r="A120" s="143"/>
      <c r="B120" s="143"/>
      <c r="C120" s="143"/>
      <c r="D120" s="143"/>
      <c r="E120" s="143"/>
      <c r="F120" s="143"/>
      <c r="G120" s="143"/>
      <c r="H120" s="143"/>
      <c r="I120" s="143"/>
      <c r="J120" s="143"/>
      <c r="K120" s="143"/>
      <c r="L120" s="143"/>
      <c r="M120" s="143"/>
      <c r="N120" s="143"/>
      <c r="O120" s="143"/>
      <c r="P120" s="143"/>
      <c r="Q120" s="143"/>
      <c r="R120" s="143"/>
      <c r="S120" s="143"/>
      <c r="T120" s="143"/>
      <c r="U120" s="143"/>
    </row>
    <row r="121" spans="1:21">
      <c r="A121" s="143"/>
      <c r="B121" s="143"/>
      <c r="C121" s="143"/>
      <c r="D121" s="143"/>
      <c r="E121" s="143"/>
      <c r="F121" s="143"/>
      <c r="G121" s="143"/>
      <c r="H121" s="143"/>
      <c r="I121" s="143"/>
      <c r="J121" s="143"/>
      <c r="K121" s="143"/>
      <c r="L121" s="143"/>
      <c r="M121" s="143"/>
      <c r="N121" s="143"/>
      <c r="O121" s="143"/>
      <c r="P121" s="143"/>
      <c r="Q121" s="143"/>
      <c r="R121" s="143"/>
      <c r="S121" s="143"/>
      <c r="T121" s="143"/>
      <c r="U121" s="143"/>
    </row>
    <row r="122" spans="1:21">
      <c r="A122" s="143"/>
      <c r="B122" s="143"/>
      <c r="C122" s="143"/>
      <c r="D122" s="143"/>
      <c r="E122" s="143"/>
      <c r="F122" s="143"/>
      <c r="G122" s="143"/>
      <c r="H122" s="143"/>
      <c r="I122" s="143"/>
      <c r="J122" s="143"/>
      <c r="K122" s="143"/>
      <c r="L122" s="143"/>
      <c r="M122" s="143"/>
      <c r="N122" s="143"/>
      <c r="O122" s="143"/>
      <c r="P122" s="143"/>
      <c r="Q122" s="143"/>
      <c r="R122" s="143"/>
      <c r="S122" s="143"/>
      <c r="T122" s="143"/>
      <c r="U122" s="143"/>
    </row>
    <row r="123" spans="1:21">
      <c r="A123" s="143"/>
      <c r="B123" s="143"/>
      <c r="C123" s="143"/>
      <c r="D123" s="143"/>
      <c r="E123" s="143"/>
      <c r="F123" s="143"/>
      <c r="G123" s="143"/>
      <c r="H123" s="143"/>
      <c r="I123" s="143"/>
      <c r="J123" s="143"/>
      <c r="K123" s="143"/>
      <c r="L123" s="143"/>
      <c r="M123" s="143"/>
      <c r="N123" s="143"/>
      <c r="O123" s="143"/>
      <c r="P123" s="143"/>
      <c r="Q123" s="143"/>
      <c r="R123" s="143"/>
      <c r="S123" s="143"/>
      <c r="T123" s="143"/>
      <c r="U123" s="143"/>
    </row>
    <row r="124" spans="1:21">
      <c r="A124" s="143"/>
      <c r="B124" s="143"/>
      <c r="C124" s="143"/>
      <c r="D124" s="143"/>
      <c r="E124" s="143"/>
      <c r="F124" s="143"/>
      <c r="G124" s="143"/>
      <c r="H124" s="143"/>
      <c r="I124" s="143"/>
      <c r="J124" s="143"/>
      <c r="K124" s="143"/>
      <c r="L124" s="143"/>
      <c r="M124" s="143"/>
      <c r="N124" s="143"/>
      <c r="O124" s="143"/>
      <c r="P124" s="143"/>
      <c r="Q124" s="143"/>
      <c r="R124" s="143"/>
      <c r="S124" s="143"/>
      <c r="T124" s="143"/>
      <c r="U124" s="143"/>
    </row>
    <row r="125" spans="1:21">
      <c r="A125" s="143"/>
      <c r="B125" s="143"/>
      <c r="C125" s="143"/>
      <c r="D125" s="143"/>
      <c r="E125" s="143"/>
      <c r="F125" s="143"/>
      <c r="G125" s="143"/>
      <c r="H125" s="143"/>
      <c r="I125" s="143"/>
      <c r="J125" s="143"/>
      <c r="K125" s="143"/>
      <c r="L125" s="143"/>
      <c r="M125" s="143"/>
      <c r="N125" s="143"/>
      <c r="O125" s="143"/>
      <c r="P125" s="143"/>
      <c r="Q125" s="143"/>
      <c r="R125" s="143"/>
      <c r="S125" s="143"/>
      <c r="T125" s="143"/>
      <c r="U125" s="143"/>
    </row>
    <row r="126" spans="1:21">
      <c r="A126" s="143"/>
      <c r="B126" s="143"/>
      <c r="C126" s="143"/>
      <c r="D126" s="143"/>
      <c r="E126" s="143"/>
      <c r="F126" s="143"/>
      <c r="G126" s="143"/>
      <c r="H126" s="143"/>
      <c r="I126" s="143"/>
      <c r="J126" s="143"/>
      <c r="K126" s="143"/>
      <c r="L126" s="143"/>
      <c r="M126" s="143"/>
      <c r="N126" s="143"/>
      <c r="O126" s="143"/>
      <c r="P126" s="143"/>
      <c r="Q126" s="143"/>
      <c r="R126" s="143"/>
      <c r="S126" s="143"/>
      <c r="T126" s="143"/>
      <c r="U126" s="143"/>
    </row>
    <row r="127" spans="1:21">
      <c r="A127" s="143"/>
      <c r="B127" s="143"/>
      <c r="C127" s="143"/>
      <c r="D127" s="143"/>
      <c r="E127" s="143"/>
      <c r="F127" s="143"/>
      <c r="G127" s="143"/>
      <c r="H127" s="143"/>
      <c r="I127" s="143"/>
      <c r="J127" s="143"/>
      <c r="K127" s="143"/>
      <c r="L127" s="143"/>
      <c r="M127" s="143"/>
      <c r="N127" s="143"/>
      <c r="O127" s="143"/>
      <c r="P127" s="143"/>
      <c r="Q127" s="143"/>
      <c r="R127" s="143"/>
      <c r="S127" s="143"/>
      <c r="T127" s="143"/>
      <c r="U127" s="143"/>
    </row>
    <row r="128" spans="1:21">
      <c r="A128" s="143"/>
      <c r="B128" s="143"/>
      <c r="C128" s="143"/>
      <c r="D128" s="143"/>
      <c r="E128" s="143"/>
      <c r="F128" s="143"/>
      <c r="G128" s="143"/>
      <c r="H128" s="143"/>
      <c r="I128" s="143"/>
      <c r="J128" s="143"/>
      <c r="K128" s="143"/>
      <c r="L128" s="143"/>
      <c r="M128" s="143"/>
      <c r="N128" s="143"/>
      <c r="O128" s="143"/>
      <c r="P128" s="143"/>
      <c r="Q128" s="143"/>
      <c r="R128" s="143"/>
      <c r="S128" s="143"/>
      <c r="T128" s="143"/>
      <c r="U128" s="143"/>
    </row>
    <row r="129" spans="1:21">
      <c r="A129" s="143"/>
      <c r="B129" s="143"/>
      <c r="C129" s="143"/>
      <c r="D129" s="143"/>
      <c r="E129" s="143"/>
      <c r="F129" s="143"/>
      <c r="G129" s="143"/>
      <c r="H129" s="143"/>
      <c r="I129" s="143"/>
      <c r="J129" s="143"/>
      <c r="K129" s="143"/>
      <c r="L129" s="143"/>
      <c r="M129" s="143"/>
      <c r="N129" s="143"/>
      <c r="O129" s="143"/>
      <c r="P129" s="143"/>
      <c r="Q129" s="143"/>
      <c r="R129" s="143"/>
      <c r="S129" s="143"/>
      <c r="T129" s="143"/>
      <c r="U129" s="143"/>
    </row>
    <row r="130" spans="1:21">
      <c r="A130" s="143"/>
      <c r="B130" s="143"/>
      <c r="C130" s="143"/>
      <c r="D130" s="143"/>
      <c r="E130" s="143"/>
      <c r="F130" s="143"/>
      <c r="G130" s="143"/>
      <c r="H130" s="143"/>
      <c r="I130" s="143"/>
      <c r="J130" s="143"/>
      <c r="K130" s="143"/>
      <c r="L130" s="143"/>
      <c r="M130" s="143"/>
      <c r="N130" s="143"/>
      <c r="O130" s="143"/>
      <c r="P130" s="143"/>
      <c r="Q130" s="143"/>
      <c r="R130" s="143"/>
      <c r="S130" s="143"/>
      <c r="T130" s="143"/>
      <c r="U130" s="143"/>
    </row>
    <row r="131" spans="1:21">
      <c r="A131" s="143"/>
      <c r="B131" s="143"/>
      <c r="C131" s="143"/>
      <c r="D131" s="143"/>
      <c r="E131" s="143"/>
      <c r="F131" s="143"/>
      <c r="G131" s="143"/>
      <c r="H131" s="143"/>
      <c r="I131" s="143"/>
      <c r="J131" s="143"/>
      <c r="K131" s="143"/>
      <c r="L131" s="143"/>
      <c r="M131" s="143"/>
      <c r="N131" s="143"/>
      <c r="O131" s="143"/>
      <c r="P131" s="143"/>
      <c r="Q131" s="143"/>
      <c r="R131" s="143"/>
      <c r="S131" s="143"/>
      <c r="T131" s="143"/>
      <c r="U131" s="143"/>
    </row>
    <row r="132" spans="1:21">
      <c r="A132" s="143"/>
      <c r="B132" s="143"/>
      <c r="C132" s="143"/>
      <c r="D132" s="143"/>
      <c r="E132" s="143"/>
      <c r="F132" s="143"/>
      <c r="G132" s="143"/>
      <c r="H132" s="143"/>
      <c r="I132" s="143"/>
      <c r="J132" s="143"/>
      <c r="K132" s="143"/>
      <c r="L132" s="143"/>
      <c r="M132" s="143"/>
      <c r="N132" s="143"/>
      <c r="O132" s="143"/>
      <c r="P132" s="143"/>
      <c r="Q132" s="143"/>
      <c r="R132" s="143"/>
      <c r="S132" s="143"/>
      <c r="T132" s="143"/>
      <c r="U132" s="143"/>
    </row>
    <row r="133" spans="1:21">
      <c r="A133" s="143"/>
      <c r="B133" s="143"/>
      <c r="C133" s="143"/>
      <c r="D133" s="143"/>
      <c r="E133" s="143"/>
      <c r="F133" s="143"/>
      <c r="G133" s="143"/>
      <c r="H133" s="143"/>
      <c r="I133" s="143"/>
      <c r="J133" s="143"/>
      <c r="K133" s="143"/>
      <c r="L133" s="143"/>
      <c r="M133" s="143"/>
      <c r="N133" s="143"/>
      <c r="O133" s="143"/>
      <c r="P133" s="143"/>
      <c r="Q133" s="143"/>
      <c r="R133" s="143"/>
      <c r="S133" s="143"/>
      <c r="T133" s="143"/>
      <c r="U133" s="143"/>
    </row>
    <row r="134" spans="1:21">
      <c r="A134" s="143"/>
      <c r="B134" s="143"/>
      <c r="C134" s="143"/>
      <c r="D134" s="143"/>
      <c r="E134" s="143"/>
      <c r="F134" s="143"/>
      <c r="G134" s="143"/>
      <c r="H134" s="143"/>
      <c r="I134" s="143"/>
      <c r="J134" s="143"/>
      <c r="K134" s="143"/>
      <c r="L134" s="143"/>
      <c r="M134" s="143"/>
      <c r="N134" s="143"/>
      <c r="O134" s="143"/>
      <c r="P134" s="143"/>
      <c r="Q134" s="143"/>
      <c r="R134" s="143"/>
      <c r="S134" s="143"/>
      <c r="T134" s="143"/>
      <c r="U134" s="143"/>
    </row>
    <row r="135" spans="1:21">
      <c r="A135" s="143"/>
      <c r="B135" s="143"/>
      <c r="C135" s="143"/>
      <c r="D135" s="143"/>
      <c r="E135" s="143"/>
      <c r="F135" s="143"/>
      <c r="G135" s="143"/>
      <c r="H135" s="143"/>
      <c r="I135" s="143"/>
      <c r="J135" s="143"/>
      <c r="K135" s="143"/>
      <c r="L135" s="143"/>
      <c r="M135" s="143"/>
      <c r="N135" s="143"/>
      <c r="O135" s="143"/>
      <c r="P135" s="143"/>
      <c r="Q135" s="143"/>
      <c r="R135" s="143"/>
      <c r="S135" s="143"/>
      <c r="T135" s="143"/>
      <c r="U135" s="143"/>
    </row>
    <row r="136" spans="1:21">
      <c r="A136" s="143"/>
      <c r="B136" s="143"/>
      <c r="C136" s="143"/>
      <c r="D136" s="143"/>
      <c r="E136" s="143"/>
      <c r="F136" s="143"/>
      <c r="G136" s="143"/>
      <c r="H136" s="143"/>
      <c r="I136" s="143"/>
      <c r="J136" s="143"/>
      <c r="K136" s="143"/>
      <c r="L136" s="143"/>
      <c r="M136" s="143"/>
      <c r="N136" s="143"/>
      <c r="O136" s="143"/>
      <c r="P136" s="143"/>
      <c r="Q136" s="143"/>
      <c r="R136" s="143"/>
      <c r="S136" s="143"/>
      <c r="T136" s="143"/>
      <c r="U136" s="143"/>
    </row>
    <row r="137" spans="1:21">
      <c r="A137" s="143"/>
      <c r="B137" s="143"/>
      <c r="C137" s="143"/>
      <c r="D137" s="143"/>
      <c r="E137" s="143"/>
      <c r="F137" s="143"/>
      <c r="G137" s="143"/>
      <c r="H137" s="143"/>
      <c r="I137" s="143"/>
      <c r="J137" s="143"/>
      <c r="K137" s="143"/>
      <c r="L137" s="143"/>
      <c r="M137" s="143"/>
      <c r="N137" s="143"/>
      <c r="O137" s="143"/>
      <c r="P137" s="143"/>
      <c r="Q137" s="143"/>
      <c r="R137" s="143"/>
      <c r="S137" s="143"/>
      <c r="T137" s="143"/>
      <c r="U137" s="143"/>
    </row>
    <row r="138" spans="1:21">
      <c r="A138" s="143"/>
      <c r="B138" s="143"/>
      <c r="C138" s="143"/>
      <c r="D138" s="143"/>
      <c r="E138" s="143"/>
      <c r="F138" s="143"/>
      <c r="G138" s="143"/>
      <c r="H138" s="143"/>
      <c r="I138" s="143"/>
      <c r="J138" s="143"/>
      <c r="K138" s="143"/>
      <c r="L138" s="143"/>
      <c r="M138" s="143"/>
      <c r="N138" s="143"/>
      <c r="O138" s="143"/>
      <c r="P138" s="143"/>
      <c r="Q138" s="143"/>
      <c r="R138" s="143"/>
      <c r="S138" s="143"/>
      <c r="T138" s="143"/>
      <c r="U138" s="143"/>
    </row>
    <row r="139" spans="1:21">
      <c r="A139" s="143"/>
      <c r="B139" s="143"/>
      <c r="C139" s="143"/>
      <c r="D139" s="143"/>
      <c r="E139" s="143"/>
      <c r="F139" s="143"/>
      <c r="G139" s="143"/>
      <c r="H139" s="143"/>
      <c r="I139" s="143"/>
      <c r="J139" s="143"/>
      <c r="K139" s="143"/>
      <c r="L139" s="143"/>
      <c r="M139" s="143"/>
      <c r="N139" s="143"/>
      <c r="O139" s="143"/>
      <c r="P139" s="143"/>
      <c r="Q139" s="143"/>
      <c r="R139" s="143"/>
      <c r="S139" s="143"/>
      <c r="T139" s="143"/>
      <c r="U139" s="143"/>
    </row>
    <row r="140" spans="1:21">
      <c r="A140" s="143"/>
      <c r="B140" s="143"/>
      <c r="C140" s="143"/>
      <c r="D140" s="143"/>
      <c r="E140" s="143"/>
      <c r="F140" s="143"/>
      <c r="G140" s="143"/>
      <c r="H140" s="143"/>
      <c r="I140" s="143"/>
      <c r="J140" s="143"/>
      <c r="K140" s="143"/>
      <c r="L140" s="143"/>
      <c r="M140" s="143"/>
      <c r="N140" s="143"/>
      <c r="O140" s="143"/>
      <c r="P140" s="143"/>
      <c r="Q140" s="143"/>
      <c r="R140" s="143"/>
      <c r="S140" s="143"/>
      <c r="T140" s="143"/>
      <c r="U140" s="143"/>
    </row>
    <row r="141" spans="1:21">
      <c r="A141" s="143"/>
      <c r="B141" s="143"/>
      <c r="C141" s="143"/>
      <c r="D141" s="143"/>
      <c r="E141" s="143"/>
      <c r="F141" s="143"/>
      <c r="G141" s="143"/>
      <c r="H141" s="143"/>
      <c r="I141" s="143"/>
      <c r="J141" s="143"/>
      <c r="K141" s="143"/>
      <c r="L141" s="143"/>
      <c r="M141" s="143"/>
      <c r="N141" s="143"/>
      <c r="O141" s="143"/>
      <c r="P141" s="143"/>
      <c r="Q141" s="143"/>
      <c r="R141" s="143"/>
      <c r="S141" s="143"/>
      <c r="T141" s="143"/>
      <c r="U141" s="143"/>
    </row>
    <row r="142" spans="1:21">
      <c r="A142" s="143"/>
      <c r="B142" s="143"/>
      <c r="C142" s="143"/>
      <c r="D142" s="143"/>
      <c r="E142" s="143"/>
      <c r="F142" s="143"/>
      <c r="G142" s="143"/>
      <c r="H142" s="143"/>
      <c r="I142" s="143"/>
      <c r="J142" s="143"/>
      <c r="K142" s="143"/>
      <c r="L142" s="143"/>
      <c r="M142" s="143"/>
      <c r="N142" s="143"/>
      <c r="O142" s="143"/>
      <c r="P142" s="143"/>
      <c r="Q142" s="143"/>
      <c r="R142" s="143"/>
      <c r="S142" s="143"/>
      <c r="T142" s="143"/>
      <c r="U142" s="143"/>
    </row>
    <row r="143" spans="1:21">
      <c r="A143" s="143"/>
      <c r="B143" s="143"/>
      <c r="C143" s="143"/>
      <c r="D143" s="143"/>
      <c r="E143" s="143"/>
      <c r="F143" s="143"/>
      <c r="G143" s="143"/>
      <c r="H143" s="143"/>
      <c r="I143" s="143"/>
      <c r="J143" s="143"/>
      <c r="K143" s="143"/>
      <c r="L143" s="143"/>
      <c r="M143" s="143"/>
      <c r="N143" s="143"/>
      <c r="O143" s="143"/>
      <c r="P143" s="143"/>
      <c r="Q143" s="143"/>
      <c r="R143" s="143"/>
      <c r="S143" s="143"/>
      <c r="T143" s="143"/>
      <c r="U143" s="143"/>
    </row>
    <row r="144" spans="1:21">
      <c r="A144" s="143"/>
      <c r="B144" s="143"/>
      <c r="C144" s="143"/>
      <c r="D144" s="143"/>
      <c r="E144" s="143"/>
      <c r="F144" s="143"/>
      <c r="G144" s="143"/>
      <c r="H144" s="143"/>
      <c r="I144" s="143"/>
      <c r="J144" s="143"/>
      <c r="K144" s="143"/>
      <c r="L144" s="143"/>
      <c r="M144" s="143"/>
      <c r="N144" s="143"/>
      <c r="O144" s="143"/>
      <c r="P144" s="143"/>
      <c r="Q144" s="143"/>
      <c r="R144" s="143"/>
      <c r="S144" s="143"/>
      <c r="T144" s="143"/>
      <c r="U144" s="143"/>
    </row>
    <row r="145" spans="1:21">
      <c r="A145" s="143"/>
      <c r="B145" s="143"/>
      <c r="C145" s="143"/>
      <c r="D145" s="143"/>
      <c r="E145" s="143"/>
      <c r="F145" s="143"/>
      <c r="G145" s="143"/>
      <c r="H145" s="143"/>
      <c r="I145" s="143"/>
      <c r="J145" s="143"/>
      <c r="K145" s="143"/>
      <c r="L145" s="143"/>
      <c r="M145" s="143"/>
      <c r="N145" s="143"/>
      <c r="O145" s="143"/>
      <c r="P145" s="143"/>
      <c r="Q145" s="143"/>
      <c r="R145" s="143"/>
      <c r="S145" s="143"/>
      <c r="T145" s="143"/>
      <c r="U145" s="143"/>
    </row>
    <row r="146" spans="1:21">
      <c r="A146" s="143"/>
      <c r="B146" s="143"/>
      <c r="C146" s="143"/>
      <c r="D146" s="143"/>
      <c r="E146" s="143"/>
      <c r="F146" s="143"/>
      <c r="G146" s="143"/>
      <c r="H146" s="143"/>
      <c r="I146" s="143"/>
      <c r="J146" s="143"/>
      <c r="K146" s="143"/>
      <c r="L146" s="143"/>
      <c r="M146" s="143"/>
      <c r="N146" s="143"/>
      <c r="O146" s="143"/>
      <c r="P146" s="143"/>
      <c r="Q146" s="143"/>
      <c r="R146" s="143"/>
      <c r="S146" s="143"/>
      <c r="T146" s="143"/>
      <c r="U146" s="143"/>
    </row>
    <row r="147" spans="1:21">
      <c r="A147" s="143"/>
      <c r="B147" s="143"/>
      <c r="C147" s="143"/>
      <c r="D147" s="143"/>
      <c r="E147" s="143"/>
      <c r="F147" s="143"/>
      <c r="G147" s="143"/>
      <c r="H147" s="143"/>
      <c r="I147" s="143"/>
      <c r="J147" s="143"/>
      <c r="K147" s="143"/>
      <c r="L147" s="143"/>
      <c r="M147" s="143"/>
      <c r="N147" s="143"/>
      <c r="O147" s="143"/>
      <c r="P147" s="143"/>
      <c r="Q147" s="143"/>
      <c r="R147" s="143"/>
      <c r="S147" s="143"/>
      <c r="T147" s="143"/>
      <c r="U147" s="143"/>
    </row>
    <row r="148" spans="1:21">
      <c r="A148" s="143"/>
      <c r="B148" s="143"/>
      <c r="C148" s="143"/>
      <c r="D148" s="143"/>
      <c r="E148" s="143"/>
      <c r="F148" s="143"/>
      <c r="G148" s="143"/>
      <c r="H148" s="143"/>
      <c r="I148" s="143"/>
      <c r="J148" s="143"/>
      <c r="K148" s="143"/>
      <c r="L148" s="143"/>
      <c r="M148" s="143"/>
      <c r="N148" s="143"/>
      <c r="O148" s="143"/>
      <c r="P148" s="143"/>
      <c r="Q148" s="143"/>
      <c r="R148" s="143"/>
      <c r="S148" s="143"/>
      <c r="T148" s="143"/>
      <c r="U148" s="143"/>
    </row>
    <row r="149" spans="1:21">
      <c r="A149" s="143"/>
      <c r="B149" s="143"/>
      <c r="C149" s="143"/>
      <c r="D149" s="143"/>
      <c r="E149" s="143"/>
      <c r="F149" s="143"/>
      <c r="G149" s="143"/>
      <c r="H149" s="143"/>
      <c r="I149" s="143"/>
      <c r="J149" s="143"/>
      <c r="K149" s="143"/>
      <c r="L149" s="143"/>
      <c r="M149" s="143"/>
      <c r="N149" s="143"/>
      <c r="O149" s="143"/>
      <c r="P149" s="143"/>
      <c r="Q149" s="143"/>
      <c r="R149" s="143"/>
      <c r="S149" s="143"/>
      <c r="T149" s="143"/>
      <c r="U149" s="143"/>
    </row>
    <row r="150" spans="1:21">
      <c r="A150" s="143"/>
      <c r="B150" s="143"/>
      <c r="C150" s="143"/>
      <c r="D150" s="143"/>
      <c r="E150" s="143"/>
      <c r="F150" s="143"/>
      <c r="G150" s="143"/>
      <c r="H150" s="143"/>
      <c r="I150" s="143"/>
      <c r="J150" s="143"/>
      <c r="K150" s="143"/>
      <c r="L150" s="143"/>
      <c r="M150" s="143"/>
      <c r="N150" s="143"/>
      <c r="O150" s="143"/>
      <c r="P150" s="143"/>
      <c r="Q150" s="143"/>
      <c r="R150" s="143"/>
      <c r="S150" s="143"/>
      <c r="T150" s="143"/>
      <c r="U150" s="143"/>
    </row>
    <row r="151" spans="1:21">
      <c r="A151" s="143"/>
      <c r="B151" s="143"/>
      <c r="C151" s="143"/>
      <c r="D151" s="143"/>
      <c r="E151" s="143"/>
      <c r="F151" s="143"/>
      <c r="G151" s="143"/>
      <c r="H151" s="143"/>
      <c r="I151" s="143"/>
      <c r="J151" s="143"/>
      <c r="K151" s="143"/>
      <c r="L151" s="143"/>
      <c r="M151" s="143"/>
      <c r="N151" s="143"/>
      <c r="O151" s="143"/>
      <c r="P151" s="143"/>
      <c r="Q151" s="143"/>
      <c r="R151" s="143"/>
      <c r="S151" s="143"/>
      <c r="T151" s="143"/>
      <c r="U151" s="143"/>
    </row>
    <row r="152" spans="1:21">
      <c r="A152" s="143"/>
      <c r="B152" s="143"/>
      <c r="C152" s="143"/>
      <c r="D152" s="143"/>
      <c r="E152" s="143"/>
      <c r="F152" s="143"/>
      <c r="G152" s="143"/>
      <c r="H152" s="143"/>
      <c r="I152" s="143"/>
      <c r="J152" s="143"/>
      <c r="K152" s="143"/>
      <c r="L152" s="143"/>
      <c r="M152" s="143"/>
      <c r="N152" s="143"/>
      <c r="O152" s="143"/>
      <c r="P152" s="143"/>
      <c r="Q152" s="143"/>
      <c r="R152" s="143"/>
      <c r="S152" s="143"/>
      <c r="T152" s="143"/>
      <c r="U152" s="143"/>
    </row>
    <row r="153" spans="1:21">
      <c r="A153" s="143"/>
      <c r="B153" s="143"/>
      <c r="C153" s="143"/>
      <c r="D153" s="143"/>
      <c r="E153" s="143"/>
      <c r="F153" s="143"/>
      <c r="G153" s="143"/>
      <c r="H153" s="143"/>
      <c r="I153" s="143"/>
      <c r="J153" s="143"/>
      <c r="K153" s="143"/>
      <c r="L153" s="143"/>
      <c r="M153" s="143"/>
      <c r="N153" s="143"/>
      <c r="O153" s="143"/>
      <c r="P153" s="143"/>
      <c r="Q153" s="143"/>
      <c r="R153" s="143"/>
      <c r="S153" s="143"/>
      <c r="T153" s="143"/>
      <c r="U153" s="143"/>
    </row>
    <row r="154" spans="1:21">
      <c r="A154" s="143"/>
      <c r="B154" s="143"/>
      <c r="C154" s="143"/>
      <c r="D154" s="143"/>
      <c r="E154" s="143"/>
      <c r="F154" s="143"/>
      <c r="G154" s="143"/>
      <c r="H154" s="143"/>
      <c r="I154" s="143"/>
      <c r="J154" s="143"/>
      <c r="K154" s="143"/>
      <c r="L154" s="143"/>
      <c r="M154" s="143"/>
      <c r="N154" s="143"/>
      <c r="O154" s="143"/>
      <c r="P154" s="143"/>
      <c r="Q154" s="143"/>
      <c r="R154" s="143"/>
      <c r="S154" s="143"/>
      <c r="T154" s="143"/>
      <c r="U154" s="143"/>
    </row>
    <row r="155" spans="1:21">
      <c r="A155" s="143"/>
      <c r="B155" s="143"/>
      <c r="C155" s="143"/>
      <c r="D155" s="143"/>
      <c r="E155" s="143"/>
      <c r="F155" s="143"/>
      <c r="G155" s="143"/>
      <c r="H155" s="143"/>
      <c r="I155" s="143"/>
      <c r="J155" s="143"/>
      <c r="K155" s="143"/>
      <c r="L155" s="143"/>
      <c r="M155" s="143"/>
      <c r="N155" s="143"/>
      <c r="O155" s="143"/>
      <c r="P155" s="143"/>
      <c r="Q155" s="143"/>
      <c r="R155" s="143"/>
      <c r="S155" s="143"/>
      <c r="T155" s="143"/>
      <c r="U155" s="143"/>
    </row>
    <row r="156" spans="1:21">
      <c r="A156" s="143"/>
      <c r="B156" s="143"/>
      <c r="C156" s="143"/>
      <c r="D156" s="143"/>
      <c r="E156" s="143"/>
      <c r="F156" s="143"/>
      <c r="G156" s="143"/>
      <c r="H156" s="143"/>
      <c r="I156" s="143"/>
      <c r="J156" s="143"/>
      <c r="K156" s="143"/>
      <c r="L156" s="143"/>
      <c r="M156" s="143"/>
      <c r="N156" s="143"/>
      <c r="O156" s="143"/>
      <c r="P156" s="143"/>
      <c r="Q156" s="143"/>
      <c r="R156" s="143"/>
      <c r="S156" s="143"/>
      <c r="T156" s="143"/>
      <c r="U156" s="143"/>
    </row>
    <row r="157" spans="1:21">
      <c r="A157" s="143"/>
      <c r="B157" s="143"/>
      <c r="C157" s="143"/>
      <c r="D157" s="143"/>
      <c r="E157" s="143"/>
      <c r="F157" s="143"/>
      <c r="G157" s="143"/>
      <c r="H157" s="143"/>
      <c r="I157" s="143"/>
      <c r="J157" s="143"/>
      <c r="K157" s="143"/>
      <c r="L157" s="143"/>
      <c r="M157" s="143"/>
      <c r="N157" s="143"/>
      <c r="O157" s="143"/>
      <c r="P157" s="143"/>
      <c r="Q157" s="143"/>
      <c r="R157" s="143"/>
      <c r="S157" s="143"/>
      <c r="T157" s="143"/>
      <c r="U157" s="143"/>
    </row>
    <row r="158" spans="1:21">
      <c r="A158" s="143"/>
      <c r="B158" s="143"/>
      <c r="C158" s="143"/>
      <c r="D158" s="143"/>
      <c r="E158" s="143"/>
      <c r="F158" s="143"/>
      <c r="G158" s="143"/>
      <c r="H158" s="143"/>
      <c r="I158" s="143"/>
      <c r="J158" s="143"/>
      <c r="K158" s="143"/>
      <c r="L158" s="143"/>
      <c r="M158" s="143"/>
      <c r="N158" s="143"/>
      <c r="O158" s="143"/>
      <c r="P158" s="143"/>
      <c r="Q158" s="143"/>
      <c r="R158" s="143"/>
      <c r="S158" s="143"/>
      <c r="T158" s="143"/>
      <c r="U158" s="143"/>
    </row>
    <row r="159" spans="1:21">
      <c r="A159" s="143"/>
      <c r="B159" s="143"/>
      <c r="C159" s="143"/>
      <c r="D159" s="143"/>
      <c r="E159" s="143"/>
      <c r="F159" s="143"/>
      <c r="G159" s="143"/>
      <c r="H159" s="143"/>
      <c r="I159" s="143"/>
      <c r="J159" s="143"/>
      <c r="K159" s="143"/>
      <c r="L159" s="143"/>
      <c r="M159" s="143"/>
      <c r="N159" s="143"/>
      <c r="O159" s="143"/>
      <c r="P159" s="143"/>
      <c r="Q159" s="143"/>
      <c r="R159" s="143"/>
      <c r="S159" s="143"/>
      <c r="T159" s="143"/>
      <c r="U159" s="143"/>
    </row>
    <row r="160" spans="1:21">
      <c r="A160" s="143"/>
      <c r="B160" s="143"/>
      <c r="C160" s="143"/>
      <c r="D160" s="143"/>
      <c r="E160" s="143"/>
      <c r="F160" s="143"/>
      <c r="G160" s="143"/>
      <c r="H160" s="143"/>
      <c r="I160" s="143"/>
      <c r="J160" s="143"/>
      <c r="K160" s="143"/>
      <c r="L160" s="143"/>
      <c r="M160" s="143"/>
      <c r="N160" s="143"/>
      <c r="O160" s="143"/>
      <c r="P160" s="143"/>
      <c r="Q160" s="143"/>
      <c r="R160" s="143"/>
      <c r="S160" s="143"/>
      <c r="T160" s="143"/>
      <c r="U160" s="143"/>
    </row>
    <row r="161" spans="1:21">
      <c r="A161" s="143"/>
      <c r="B161" s="143"/>
      <c r="C161" s="143"/>
      <c r="D161" s="143"/>
      <c r="E161" s="143"/>
      <c r="F161" s="143"/>
      <c r="G161" s="143"/>
      <c r="H161" s="143"/>
      <c r="I161" s="143"/>
      <c r="J161" s="143"/>
      <c r="K161" s="143"/>
      <c r="L161" s="143"/>
      <c r="M161" s="143"/>
      <c r="N161" s="143"/>
      <c r="O161" s="143"/>
      <c r="P161" s="143"/>
      <c r="Q161" s="143"/>
      <c r="R161" s="143"/>
      <c r="S161" s="143"/>
      <c r="T161" s="143"/>
      <c r="U161" s="143"/>
    </row>
    <row r="162" spans="1:21">
      <c r="A162" s="143"/>
      <c r="B162" s="143"/>
      <c r="C162" s="143"/>
      <c r="D162" s="143"/>
      <c r="E162" s="143"/>
      <c r="F162" s="143"/>
      <c r="G162" s="143"/>
      <c r="H162" s="143"/>
      <c r="I162" s="143"/>
      <c r="J162" s="143"/>
      <c r="K162" s="143"/>
      <c r="L162" s="143"/>
      <c r="M162" s="143"/>
      <c r="N162" s="143"/>
      <c r="O162" s="143"/>
      <c r="P162" s="143"/>
      <c r="Q162" s="143"/>
      <c r="R162" s="143"/>
      <c r="S162" s="143"/>
      <c r="T162" s="143"/>
      <c r="U162" s="143"/>
    </row>
    <row r="163" spans="1:21">
      <c r="A163" s="143"/>
      <c r="B163" s="143"/>
      <c r="C163" s="143"/>
      <c r="D163" s="143"/>
      <c r="E163" s="143"/>
      <c r="F163" s="143"/>
      <c r="G163" s="143"/>
      <c r="H163" s="143"/>
      <c r="I163" s="143"/>
      <c r="J163" s="143"/>
      <c r="K163" s="143"/>
      <c r="L163" s="143"/>
      <c r="M163" s="143"/>
      <c r="N163" s="143"/>
      <c r="O163" s="143"/>
      <c r="P163" s="143"/>
      <c r="Q163" s="143"/>
      <c r="R163" s="143"/>
      <c r="S163" s="143"/>
      <c r="T163" s="143"/>
      <c r="U163" s="143"/>
    </row>
    <row r="164" spans="1:21">
      <c r="A164" s="143"/>
      <c r="B164" s="143"/>
      <c r="C164" s="143"/>
      <c r="D164" s="143"/>
      <c r="E164" s="143"/>
      <c r="F164" s="143"/>
      <c r="G164" s="143"/>
      <c r="H164" s="143"/>
      <c r="I164" s="143"/>
      <c r="J164" s="143"/>
      <c r="K164" s="143"/>
      <c r="L164" s="143"/>
      <c r="M164" s="143"/>
      <c r="N164" s="143"/>
      <c r="O164" s="143"/>
      <c r="P164" s="143"/>
      <c r="Q164" s="143"/>
      <c r="R164" s="143"/>
      <c r="S164" s="143"/>
      <c r="T164" s="143"/>
      <c r="U164" s="143"/>
    </row>
    <row r="165" spans="1:21">
      <c r="A165" s="143"/>
      <c r="B165" s="143"/>
      <c r="C165" s="143"/>
      <c r="D165" s="143"/>
      <c r="E165" s="143"/>
      <c r="F165" s="143"/>
      <c r="G165" s="143"/>
      <c r="H165" s="143"/>
      <c r="I165" s="143"/>
      <c r="J165" s="143"/>
      <c r="K165" s="143"/>
      <c r="L165" s="143"/>
      <c r="M165" s="143"/>
      <c r="N165" s="143"/>
      <c r="O165" s="143"/>
      <c r="P165" s="143"/>
      <c r="Q165" s="143"/>
      <c r="R165" s="143"/>
      <c r="S165" s="143"/>
      <c r="T165" s="143"/>
      <c r="U165" s="143"/>
    </row>
    <row r="166" spans="1:21">
      <c r="A166" s="143"/>
      <c r="B166" s="143"/>
      <c r="C166" s="143"/>
      <c r="D166" s="143"/>
      <c r="E166" s="143"/>
      <c r="F166" s="143"/>
      <c r="G166" s="143"/>
      <c r="H166" s="143"/>
      <c r="I166" s="143"/>
      <c r="J166" s="143"/>
      <c r="K166" s="143"/>
      <c r="L166" s="143"/>
      <c r="M166" s="143"/>
      <c r="N166" s="143"/>
      <c r="O166" s="143"/>
      <c r="P166" s="143"/>
      <c r="Q166" s="143"/>
      <c r="R166" s="143"/>
      <c r="S166" s="143"/>
      <c r="T166" s="143"/>
      <c r="U166" s="143"/>
    </row>
    <row r="167" spans="1:21">
      <c r="A167" s="143"/>
      <c r="B167" s="143"/>
      <c r="C167" s="143"/>
      <c r="D167" s="143"/>
      <c r="E167" s="143"/>
      <c r="F167" s="143"/>
      <c r="G167" s="143"/>
      <c r="H167" s="143"/>
      <c r="I167" s="143"/>
      <c r="J167" s="143"/>
      <c r="K167" s="143"/>
      <c r="L167" s="143"/>
      <c r="M167" s="143"/>
      <c r="N167" s="143"/>
      <c r="O167" s="143"/>
      <c r="P167" s="143"/>
      <c r="Q167" s="143"/>
      <c r="R167" s="143"/>
      <c r="S167" s="143"/>
      <c r="T167" s="143"/>
      <c r="U167" s="143"/>
    </row>
    <row r="168" spans="1:21">
      <c r="A168" s="143"/>
      <c r="B168" s="143"/>
      <c r="C168" s="143"/>
      <c r="D168" s="143"/>
      <c r="E168" s="143"/>
      <c r="F168" s="143"/>
      <c r="G168" s="143"/>
      <c r="H168" s="143"/>
      <c r="I168" s="143"/>
      <c r="J168" s="143"/>
      <c r="K168" s="143"/>
      <c r="L168" s="143"/>
      <c r="M168" s="143"/>
      <c r="N168" s="143"/>
      <c r="O168" s="143"/>
      <c r="P168" s="143"/>
      <c r="Q168" s="143"/>
      <c r="R168" s="143"/>
      <c r="S168" s="143"/>
      <c r="T168" s="143"/>
      <c r="U168" s="143"/>
    </row>
    <row r="169" spans="1:21">
      <c r="A169" s="143"/>
      <c r="B169" s="143"/>
      <c r="C169" s="143"/>
      <c r="D169" s="143"/>
      <c r="E169" s="143"/>
      <c r="F169" s="143"/>
      <c r="G169" s="143"/>
      <c r="H169" s="143"/>
      <c r="I169" s="143"/>
      <c r="J169" s="143"/>
      <c r="K169" s="143"/>
      <c r="L169" s="143"/>
      <c r="M169" s="143"/>
      <c r="N169" s="143"/>
      <c r="O169" s="143"/>
      <c r="P169" s="143"/>
      <c r="Q169" s="143"/>
      <c r="R169" s="143"/>
      <c r="S169" s="143"/>
      <c r="T169" s="143"/>
      <c r="U169" s="143"/>
    </row>
    <row r="170" spans="1:21">
      <c r="A170" s="143"/>
      <c r="B170" s="143"/>
      <c r="C170" s="143"/>
      <c r="D170" s="143"/>
      <c r="E170" s="143"/>
      <c r="F170" s="143"/>
      <c r="G170" s="143"/>
      <c r="H170" s="143"/>
      <c r="I170" s="143"/>
      <c r="J170" s="143"/>
      <c r="K170" s="143"/>
      <c r="L170" s="143"/>
      <c r="M170" s="143"/>
      <c r="N170" s="143"/>
      <c r="O170" s="143"/>
      <c r="P170" s="143"/>
      <c r="Q170" s="143"/>
      <c r="R170" s="143"/>
      <c r="S170" s="143"/>
      <c r="T170" s="143"/>
      <c r="U170" s="143"/>
    </row>
    <row r="171" spans="1:21">
      <c r="A171" s="143"/>
      <c r="B171" s="143"/>
      <c r="C171" s="143"/>
      <c r="D171" s="143"/>
      <c r="E171" s="143"/>
      <c r="F171" s="143"/>
      <c r="G171" s="143"/>
      <c r="H171" s="143"/>
      <c r="I171" s="143"/>
      <c r="J171" s="143"/>
      <c r="K171" s="143"/>
      <c r="L171" s="143"/>
      <c r="M171" s="143"/>
      <c r="N171" s="143"/>
      <c r="O171" s="143"/>
      <c r="P171" s="143"/>
      <c r="Q171" s="143"/>
      <c r="R171" s="143"/>
      <c r="S171" s="143"/>
      <c r="T171" s="143"/>
      <c r="U171" s="143"/>
    </row>
    <row r="172" spans="1:21">
      <c r="A172" s="143"/>
      <c r="B172" s="143"/>
      <c r="C172" s="143"/>
      <c r="D172" s="143"/>
      <c r="E172" s="143"/>
      <c r="F172" s="143"/>
      <c r="G172" s="143"/>
      <c r="H172" s="143"/>
      <c r="I172" s="143"/>
      <c r="J172" s="143"/>
      <c r="K172" s="143"/>
      <c r="L172" s="143"/>
      <c r="M172" s="143"/>
      <c r="N172" s="143"/>
      <c r="O172" s="143"/>
      <c r="P172" s="143"/>
      <c r="Q172" s="143"/>
      <c r="R172" s="143"/>
      <c r="S172" s="143"/>
      <c r="T172" s="143"/>
      <c r="U172" s="143"/>
    </row>
    <row r="173" spans="1:21">
      <c r="A173" s="143"/>
      <c r="B173" s="143"/>
      <c r="C173" s="143"/>
      <c r="D173" s="143"/>
      <c r="E173" s="143"/>
      <c r="F173" s="143"/>
      <c r="G173" s="143"/>
      <c r="H173" s="143"/>
      <c r="I173" s="143"/>
      <c r="J173" s="143"/>
      <c r="K173" s="143"/>
      <c r="L173" s="143"/>
      <c r="M173" s="143"/>
      <c r="N173" s="143"/>
      <c r="O173" s="143"/>
      <c r="P173" s="143"/>
      <c r="Q173" s="143"/>
      <c r="R173" s="143"/>
      <c r="S173" s="143"/>
      <c r="T173" s="143"/>
      <c r="U173" s="143"/>
    </row>
    <row r="174" spans="1:21">
      <c r="A174" s="143"/>
      <c r="B174" s="143"/>
      <c r="C174" s="143"/>
      <c r="D174" s="143"/>
      <c r="E174" s="143"/>
      <c r="F174" s="143"/>
      <c r="G174" s="143"/>
      <c r="H174" s="143"/>
      <c r="I174" s="143"/>
      <c r="J174" s="143"/>
      <c r="K174" s="143"/>
      <c r="L174" s="143"/>
      <c r="M174" s="143"/>
      <c r="N174" s="143"/>
      <c r="O174" s="143"/>
      <c r="P174" s="143"/>
      <c r="Q174" s="143"/>
      <c r="R174" s="143"/>
      <c r="S174" s="143"/>
      <c r="T174" s="143"/>
      <c r="U174" s="143"/>
    </row>
    <row r="175" spans="1:21">
      <c r="A175" s="143"/>
      <c r="B175" s="143"/>
      <c r="C175" s="143"/>
      <c r="D175" s="143"/>
      <c r="E175" s="143"/>
      <c r="F175" s="143"/>
      <c r="G175" s="143"/>
      <c r="H175" s="143"/>
      <c r="I175" s="143"/>
      <c r="J175" s="143"/>
      <c r="K175" s="143"/>
      <c r="L175" s="143"/>
      <c r="M175" s="143"/>
      <c r="N175" s="143"/>
      <c r="O175" s="143"/>
      <c r="P175" s="143"/>
      <c r="Q175" s="143"/>
      <c r="R175" s="143"/>
      <c r="S175" s="143"/>
      <c r="T175" s="143"/>
      <c r="U175" s="143"/>
    </row>
    <row r="176" spans="1:21">
      <c r="A176" s="143"/>
      <c r="B176" s="143"/>
      <c r="C176" s="143"/>
      <c r="D176" s="143"/>
      <c r="E176" s="143"/>
      <c r="F176" s="143"/>
      <c r="G176" s="143"/>
      <c r="H176" s="143"/>
      <c r="I176" s="143"/>
      <c r="J176" s="143"/>
      <c r="K176" s="143"/>
      <c r="L176" s="143"/>
      <c r="M176" s="143"/>
      <c r="N176" s="143"/>
      <c r="O176" s="143"/>
      <c r="P176" s="143"/>
      <c r="Q176" s="143"/>
      <c r="R176" s="143"/>
      <c r="S176" s="143"/>
      <c r="T176" s="143"/>
      <c r="U176" s="143"/>
    </row>
    <row r="177" spans="1:21">
      <c r="A177" s="143"/>
      <c r="B177" s="143"/>
      <c r="C177" s="143"/>
      <c r="D177" s="143"/>
      <c r="E177" s="143"/>
      <c r="F177" s="143"/>
      <c r="G177" s="143"/>
      <c r="H177" s="143"/>
      <c r="I177" s="143"/>
      <c r="J177" s="143"/>
      <c r="K177" s="143"/>
      <c r="L177" s="143"/>
      <c r="M177" s="143"/>
      <c r="N177" s="143"/>
      <c r="O177" s="143"/>
      <c r="P177" s="143"/>
      <c r="Q177" s="143"/>
      <c r="R177" s="143"/>
      <c r="S177" s="143"/>
      <c r="T177" s="143"/>
      <c r="U177" s="143"/>
    </row>
    <row r="178" spans="1:21">
      <c r="A178" s="143"/>
      <c r="B178" s="143"/>
      <c r="C178" s="143"/>
      <c r="D178" s="143"/>
      <c r="E178" s="143"/>
      <c r="F178" s="143"/>
      <c r="G178" s="143"/>
      <c r="H178" s="143"/>
      <c r="I178" s="143"/>
      <c r="J178" s="143"/>
      <c r="K178" s="143"/>
      <c r="L178" s="143"/>
      <c r="M178" s="143"/>
      <c r="N178" s="143"/>
      <c r="O178" s="143"/>
      <c r="P178" s="143"/>
      <c r="Q178" s="143"/>
      <c r="R178" s="143"/>
      <c r="S178" s="143"/>
      <c r="T178" s="143"/>
      <c r="U178" s="143"/>
    </row>
    <row r="179" spans="1:21">
      <c r="A179" s="143"/>
      <c r="B179" s="143"/>
      <c r="C179" s="143"/>
      <c r="D179" s="143"/>
      <c r="E179" s="143"/>
      <c r="F179" s="143"/>
      <c r="G179" s="143"/>
      <c r="H179" s="143"/>
      <c r="I179" s="143"/>
      <c r="J179" s="143"/>
      <c r="K179" s="143"/>
      <c r="L179" s="143"/>
      <c r="M179" s="143"/>
      <c r="N179" s="143"/>
      <c r="O179" s="143"/>
      <c r="P179" s="143"/>
      <c r="Q179" s="143"/>
      <c r="R179" s="143"/>
      <c r="S179" s="143"/>
      <c r="T179" s="143"/>
      <c r="U179" s="143"/>
    </row>
    <row r="180" spans="1:21">
      <c r="A180" s="143"/>
      <c r="B180" s="143"/>
      <c r="C180" s="143"/>
      <c r="D180" s="143"/>
      <c r="E180" s="143"/>
      <c r="F180" s="143"/>
      <c r="G180" s="143"/>
      <c r="H180" s="143"/>
      <c r="I180" s="143"/>
      <c r="J180" s="143"/>
      <c r="K180" s="143"/>
      <c r="L180" s="143"/>
      <c r="M180" s="143"/>
      <c r="N180" s="143"/>
      <c r="O180" s="143"/>
      <c r="P180" s="143"/>
      <c r="Q180" s="143"/>
      <c r="R180" s="143"/>
      <c r="S180" s="143"/>
      <c r="T180" s="143"/>
      <c r="U180" s="143"/>
    </row>
    <row r="181" spans="1:21">
      <c r="A181" s="143"/>
      <c r="B181" s="143"/>
      <c r="C181" s="143"/>
      <c r="D181" s="143"/>
      <c r="E181" s="143"/>
      <c r="F181" s="143"/>
      <c r="G181" s="143"/>
      <c r="H181" s="143"/>
      <c r="I181" s="143"/>
      <c r="J181" s="143"/>
      <c r="K181" s="143"/>
      <c r="L181" s="143"/>
      <c r="M181" s="143"/>
      <c r="N181" s="143"/>
      <c r="O181" s="143"/>
      <c r="P181" s="143"/>
      <c r="Q181" s="143"/>
      <c r="R181" s="143"/>
      <c r="S181" s="143"/>
      <c r="T181" s="143"/>
      <c r="U181" s="143"/>
    </row>
    <row r="182" spans="1:21">
      <c r="A182" s="143"/>
      <c r="B182" s="143"/>
      <c r="C182" s="143"/>
      <c r="D182" s="143"/>
      <c r="E182" s="143"/>
      <c r="F182" s="143"/>
      <c r="G182" s="143"/>
      <c r="H182" s="143"/>
      <c r="I182" s="143"/>
      <c r="J182" s="143"/>
      <c r="K182" s="143"/>
      <c r="L182" s="143"/>
      <c r="M182" s="143"/>
      <c r="N182" s="143"/>
      <c r="O182" s="143"/>
      <c r="P182" s="143"/>
      <c r="Q182" s="143"/>
      <c r="R182" s="143"/>
      <c r="S182" s="143"/>
      <c r="T182" s="143"/>
      <c r="U182" s="143"/>
    </row>
    <row r="183" spans="1:21">
      <c r="A183" s="143"/>
      <c r="B183" s="143"/>
      <c r="C183" s="143"/>
      <c r="D183" s="143"/>
      <c r="E183" s="143"/>
      <c r="F183" s="143"/>
      <c r="G183" s="143"/>
      <c r="H183" s="143"/>
      <c r="I183" s="143"/>
      <c r="J183" s="143"/>
      <c r="K183" s="143"/>
      <c r="L183" s="143"/>
      <c r="M183" s="143"/>
      <c r="N183" s="143"/>
      <c r="O183" s="143"/>
      <c r="P183" s="143"/>
      <c r="Q183" s="143"/>
      <c r="R183" s="143"/>
      <c r="S183" s="143"/>
      <c r="T183" s="143"/>
      <c r="U183" s="143"/>
    </row>
    <row r="184" spans="1:21">
      <c r="A184" s="143"/>
      <c r="B184" s="143"/>
      <c r="C184" s="143"/>
      <c r="D184" s="143"/>
      <c r="E184" s="143"/>
      <c r="F184" s="143"/>
      <c r="G184" s="143"/>
      <c r="H184" s="143"/>
      <c r="I184" s="143"/>
      <c r="J184" s="143"/>
      <c r="K184" s="143"/>
      <c r="L184" s="143"/>
      <c r="M184" s="143"/>
      <c r="N184" s="143"/>
      <c r="O184" s="143"/>
      <c r="P184" s="143"/>
      <c r="Q184" s="143"/>
      <c r="R184" s="143"/>
      <c r="S184" s="143"/>
      <c r="T184" s="143"/>
      <c r="U184" s="143"/>
    </row>
    <row r="185" spans="1:21">
      <c r="A185" s="143"/>
      <c r="B185" s="143"/>
      <c r="C185" s="143"/>
      <c r="D185" s="143"/>
      <c r="E185" s="143"/>
      <c r="F185" s="143"/>
      <c r="G185" s="143"/>
      <c r="H185" s="143"/>
      <c r="I185" s="143"/>
      <c r="J185" s="143"/>
      <c r="K185" s="143"/>
      <c r="L185" s="143"/>
      <c r="M185" s="143"/>
      <c r="N185" s="143"/>
      <c r="O185" s="143"/>
      <c r="P185" s="143"/>
      <c r="Q185" s="143"/>
      <c r="R185" s="143"/>
      <c r="S185" s="143"/>
      <c r="T185" s="143"/>
      <c r="U185" s="143"/>
    </row>
    <row r="186" spans="1:21">
      <c r="A186" s="143"/>
      <c r="B186" s="143"/>
      <c r="C186" s="143"/>
      <c r="D186" s="143"/>
      <c r="E186" s="143"/>
      <c r="F186" s="143"/>
      <c r="G186" s="143"/>
      <c r="H186" s="143"/>
      <c r="I186" s="143"/>
      <c r="J186" s="143"/>
      <c r="K186" s="143"/>
      <c r="L186" s="143"/>
      <c r="M186" s="143"/>
      <c r="N186" s="143"/>
      <c r="O186" s="143"/>
      <c r="P186" s="143"/>
      <c r="Q186" s="143"/>
      <c r="R186" s="143"/>
      <c r="S186" s="143"/>
      <c r="T186" s="143"/>
      <c r="U186" s="143"/>
    </row>
    <row r="187" spans="1:21">
      <c r="A187" s="143"/>
      <c r="B187" s="143"/>
      <c r="C187" s="143"/>
      <c r="D187" s="143"/>
      <c r="E187" s="143"/>
      <c r="F187" s="143"/>
      <c r="G187" s="143"/>
      <c r="H187" s="143"/>
      <c r="I187" s="143"/>
      <c r="J187" s="143"/>
      <c r="K187" s="143"/>
      <c r="L187" s="143"/>
      <c r="M187" s="143"/>
      <c r="N187" s="143"/>
      <c r="O187" s="143"/>
      <c r="P187" s="143"/>
      <c r="Q187" s="143"/>
      <c r="R187" s="143"/>
      <c r="S187" s="143"/>
      <c r="T187" s="143"/>
      <c r="U187" s="143"/>
    </row>
    <row r="188" spans="1:21">
      <c r="A188" s="143"/>
      <c r="B188" s="143"/>
      <c r="C188" s="143"/>
      <c r="D188" s="143"/>
      <c r="E188" s="143"/>
      <c r="F188" s="143"/>
      <c r="G188" s="143"/>
      <c r="H188" s="143"/>
      <c r="I188" s="143"/>
      <c r="J188" s="143"/>
      <c r="K188" s="143"/>
      <c r="L188" s="143"/>
      <c r="M188" s="143"/>
      <c r="N188" s="143"/>
      <c r="O188" s="143"/>
      <c r="P188" s="143"/>
      <c r="Q188" s="143"/>
      <c r="R188" s="143"/>
      <c r="S188" s="143"/>
      <c r="T188" s="143"/>
      <c r="U188" s="143"/>
    </row>
    <row r="189" spans="1:21">
      <c r="A189" s="143"/>
      <c r="B189" s="143"/>
      <c r="C189" s="143"/>
      <c r="D189" s="143"/>
      <c r="E189" s="143"/>
      <c r="F189" s="143"/>
      <c r="G189" s="143"/>
      <c r="H189" s="143"/>
      <c r="I189" s="143"/>
      <c r="J189" s="143"/>
      <c r="K189" s="143"/>
      <c r="L189" s="143"/>
      <c r="M189" s="143"/>
      <c r="N189" s="143"/>
      <c r="O189" s="143"/>
      <c r="P189" s="143"/>
      <c r="Q189" s="143"/>
      <c r="R189" s="143"/>
      <c r="S189" s="143"/>
      <c r="T189" s="143"/>
      <c r="U189" s="143"/>
    </row>
    <row r="190" spans="1:21">
      <c r="A190" s="143"/>
      <c r="B190" s="143"/>
      <c r="C190" s="143"/>
      <c r="D190" s="143"/>
      <c r="E190" s="143"/>
      <c r="F190" s="143"/>
      <c r="G190" s="143"/>
      <c r="H190" s="143"/>
      <c r="I190" s="143"/>
      <c r="J190" s="143"/>
      <c r="K190" s="143"/>
      <c r="L190" s="143"/>
      <c r="M190" s="143"/>
      <c r="N190" s="143"/>
      <c r="O190" s="143"/>
      <c r="P190" s="143"/>
      <c r="Q190" s="143"/>
      <c r="R190" s="143"/>
      <c r="S190" s="143"/>
      <c r="T190" s="143"/>
      <c r="U190" s="143"/>
    </row>
    <row r="191" spans="1:21">
      <c r="A191" s="143"/>
      <c r="B191" s="143"/>
      <c r="C191" s="143"/>
      <c r="D191" s="143"/>
      <c r="E191" s="143"/>
      <c r="F191" s="143"/>
      <c r="G191" s="143"/>
      <c r="H191" s="143"/>
      <c r="I191" s="143"/>
      <c r="J191" s="143"/>
      <c r="K191" s="143"/>
      <c r="L191" s="143"/>
      <c r="M191" s="143"/>
      <c r="N191" s="143"/>
      <c r="O191" s="143"/>
      <c r="P191" s="143"/>
      <c r="Q191" s="143"/>
      <c r="R191" s="143"/>
      <c r="S191" s="143"/>
      <c r="T191" s="143"/>
      <c r="U191" s="143"/>
    </row>
    <row r="192" spans="1:21">
      <c r="A192" s="143"/>
      <c r="B192" s="143"/>
      <c r="C192" s="143"/>
      <c r="D192" s="143"/>
      <c r="E192" s="143"/>
      <c r="F192" s="143"/>
      <c r="G192" s="143"/>
      <c r="H192" s="143"/>
      <c r="I192" s="143"/>
      <c r="J192" s="143"/>
      <c r="K192" s="143"/>
      <c r="L192" s="143"/>
      <c r="M192" s="143"/>
      <c r="N192" s="143"/>
      <c r="O192" s="143"/>
      <c r="P192" s="143"/>
      <c r="Q192" s="143"/>
      <c r="R192" s="143"/>
      <c r="S192" s="143"/>
      <c r="T192" s="143"/>
      <c r="U192" s="143"/>
    </row>
    <row r="193" spans="1:21">
      <c r="A193" s="143"/>
      <c r="B193" s="143"/>
      <c r="C193" s="143"/>
      <c r="D193" s="143"/>
      <c r="E193" s="143"/>
      <c r="F193" s="143"/>
      <c r="G193" s="143"/>
      <c r="H193" s="143"/>
      <c r="I193" s="143"/>
      <c r="J193" s="143"/>
      <c r="K193" s="143"/>
      <c r="L193" s="143"/>
      <c r="M193" s="143"/>
      <c r="N193" s="143"/>
      <c r="O193" s="143"/>
      <c r="P193" s="143"/>
      <c r="Q193" s="143"/>
      <c r="R193" s="143"/>
      <c r="S193" s="143"/>
      <c r="T193" s="143"/>
      <c r="U193" s="143"/>
    </row>
    <row r="194" spans="1:21">
      <c r="A194" s="143"/>
      <c r="B194" s="143"/>
      <c r="C194" s="143"/>
      <c r="D194" s="143"/>
      <c r="E194" s="143"/>
      <c r="F194" s="143"/>
      <c r="G194" s="143"/>
      <c r="H194" s="143"/>
      <c r="I194" s="143"/>
      <c r="J194" s="143"/>
      <c r="K194" s="143"/>
      <c r="L194" s="143"/>
      <c r="M194" s="143"/>
      <c r="N194" s="143"/>
      <c r="O194" s="143"/>
      <c r="P194" s="143"/>
      <c r="Q194" s="143"/>
      <c r="R194" s="143"/>
      <c r="S194" s="143"/>
      <c r="T194" s="143"/>
      <c r="U194" s="143"/>
    </row>
    <row r="195" spans="1:21">
      <c r="A195" s="143"/>
      <c r="B195" s="143"/>
      <c r="C195" s="143"/>
      <c r="D195" s="143"/>
      <c r="E195" s="143"/>
      <c r="F195" s="143"/>
      <c r="G195" s="143"/>
      <c r="H195" s="143"/>
      <c r="I195" s="143"/>
      <c r="J195" s="143"/>
      <c r="K195" s="143"/>
      <c r="L195" s="143"/>
      <c r="M195" s="143"/>
      <c r="N195" s="143"/>
      <c r="O195" s="143"/>
      <c r="P195" s="143"/>
      <c r="Q195" s="143"/>
      <c r="R195" s="143"/>
      <c r="S195" s="143"/>
      <c r="T195" s="143"/>
      <c r="U195" s="143"/>
    </row>
    <row r="196" spans="1:21">
      <c r="A196" s="143"/>
      <c r="B196" s="143"/>
      <c r="C196" s="143"/>
      <c r="D196" s="143"/>
      <c r="E196" s="143"/>
      <c r="F196" s="143"/>
      <c r="G196" s="143"/>
      <c r="H196" s="143"/>
      <c r="I196" s="143"/>
      <c r="J196" s="143"/>
      <c r="K196" s="143"/>
      <c r="L196" s="143"/>
      <c r="M196" s="143"/>
      <c r="N196" s="143"/>
      <c r="O196" s="143"/>
      <c r="P196" s="143"/>
      <c r="Q196" s="143"/>
      <c r="R196" s="143"/>
      <c r="S196" s="143"/>
      <c r="T196" s="143"/>
      <c r="U196" s="143"/>
    </row>
    <row r="197" spans="1:21">
      <c r="A197" s="143"/>
      <c r="B197" s="143"/>
      <c r="C197" s="143"/>
      <c r="D197" s="143"/>
      <c r="E197" s="143"/>
      <c r="F197" s="143"/>
      <c r="G197" s="143"/>
      <c r="H197" s="143"/>
      <c r="I197" s="143"/>
      <c r="J197" s="143"/>
      <c r="K197" s="143"/>
      <c r="L197" s="143"/>
      <c r="M197" s="143"/>
      <c r="N197" s="143"/>
      <c r="O197" s="143"/>
      <c r="P197" s="143"/>
      <c r="Q197" s="143"/>
      <c r="R197" s="143"/>
      <c r="S197" s="143"/>
      <c r="T197" s="143"/>
      <c r="U197" s="143"/>
    </row>
    <row r="198" spans="1:21">
      <c r="A198" s="143"/>
      <c r="B198" s="143"/>
      <c r="C198" s="143"/>
      <c r="D198" s="143"/>
      <c r="E198" s="143"/>
      <c r="F198" s="143"/>
      <c r="G198" s="143"/>
      <c r="H198" s="143"/>
      <c r="I198" s="143"/>
      <c r="J198" s="143"/>
      <c r="K198" s="143"/>
      <c r="L198" s="143"/>
      <c r="M198" s="143"/>
      <c r="N198" s="143"/>
      <c r="O198" s="143"/>
      <c r="P198" s="143"/>
      <c r="Q198" s="143"/>
      <c r="R198" s="143"/>
      <c r="S198" s="143"/>
      <c r="T198" s="143"/>
      <c r="U198" s="143"/>
    </row>
    <row r="199" spans="1:21">
      <c r="A199" s="143"/>
      <c r="B199" s="143"/>
      <c r="C199" s="143"/>
      <c r="D199" s="143"/>
      <c r="E199" s="143"/>
      <c r="F199" s="143"/>
      <c r="G199" s="143"/>
      <c r="H199" s="143"/>
      <c r="I199" s="143"/>
      <c r="J199" s="143"/>
      <c r="K199" s="143"/>
      <c r="L199" s="143"/>
      <c r="M199" s="143"/>
      <c r="N199" s="143"/>
      <c r="O199" s="143"/>
      <c r="P199" s="143"/>
      <c r="Q199" s="143"/>
      <c r="R199" s="143"/>
      <c r="S199" s="143"/>
      <c r="T199" s="143"/>
      <c r="U199" s="143"/>
    </row>
    <row r="200" spans="1:21">
      <c r="A200" s="143"/>
      <c r="B200" s="143"/>
      <c r="C200" s="143"/>
      <c r="D200" s="143"/>
      <c r="E200" s="143"/>
      <c r="F200" s="143"/>
      <c r="G200" s="143"/>
      <c r="H200" s="143"/>
      <c r="I200" s="143"/>
      <c r="J200" s="143"/>
      <c r="K200" s="143"/>
      <c r="L200" s="143"/>
      <c r="M200" s="143"/>
      <c r="N200" s="143"/>
      <c r="O200" s="143"/>
      <c r="P200" s="143"/>
      <c r="Q200" s="143"/>
      <c r="R200" s="143"/>
      <c r="S200" s="143"/>
      <c r="T200" s="143"/>
      <c r="U200" s="143"/>
    </row>
    <row r="201" spans="1:21">
      <c r="A201" s="143"/>
      <c r="B201" s="143"/>
      <c r="C201" s="143"/>
      <c r="D201" s="143"/>
      <c r="E201" s="143"/>
      <c r="F201" s="143"/>
      <c r="G201" s="143"/>
      <c r="H201" s="143"/>
      <c r="I201" s="143"/>
      <c r="J201" s="143"/>
      <c r="K201" s="143"/>
      <c r="L201" s="143"/>
      <c r="M201" s="143"/>
      <c r="N201" s="143"/>
      <c r="O201" s="143"/>
      <c r="P201" s="143"/>
      <c r="Q201" s="143"/>
      <c r="R201" s="143"/>
      <c r="S201" s="143"/>
      <c r="T201" s="143"/>
      <c r="U201" s="143"/>
    </row>
    <row r="202" spans="1:21">
      <c r="A202" s="143"/>
      <c r="B202" s="143"/>
      <c r="C202" s="143"/>
      <c r="D202" s="143"/>
      <c r="E202" s="143"/>
      <c r="F202" s="143"/>
      <c r="G202" s="143"/>
      <c r="H202" s="143"/>
      <c r="I202" s="143"/>
      <c r="J202" s="143"/>
      <c r="K202" s="143"/>
      <c r="L202" s="143"/>
      <c r="M202" s="143"/>
      <c r="N202" s="143"/>
      <c r="O202" s="143"/>
      <c r="P202" s="143"/>
      <c r="Q202" s="143"/>
      <c r="R202" s="143"/>
      <c r="S202" s="143"/>
      <c r="T202" s="143"/>
      <c r="U202" s="143"/>
    </row>
    <row r="203" spans="1:21">
      <c r="A203" s="143"/>
      <c r="B203" s="143"/>
      <c r="C203" s="143"/>
      <c r="D203" s="143"/>
      <c r="E203" s="143"/>
      <c r="F203" s="143"/>
      <c r="G203" s="143"/>
      <c r="H203" s="143"/>
      <c r="I203" s="143"/>
      <c r="J203" s="143"/>
      <c r="K203" s="143"/>
      <c r="L203" s="143"/>
      <c r="M203" s="143"/>
      <c r="N203" s="143"/>
      <c r="O203" s="143"/>
      <c r="P203" s="143"/>
      <c r="Q203" s="143"/>
      <c r="R203" s="143"/>
      <c r="S203" s="143"/>
      <c r="T203" s="143"/>
      <c r="U203" s="143"/>
    </row>
    <row r="204" spans="1:21">
      <c r="A204" s="143"/>
      <c r="B204" s="143"/>
      <c r="C204" s="143"/>
      <c r="D204" s="143"/>
      <c r="E204" s="143"/>
      <c r="F204" s="143"/>
      <c r="G204" s="143"/>
      <c r="H204" s="143"/>
      <c r="I204" s="143"/>
      <c r="J204" s="143"/>
      <c r="K204" s="143"/>
      <c r="L204" s="143"/>
      <c r="M204" s="143"/>
      <c r="N204" s="143"/>
      <c r="O204" s="143"/>
      <c r="P204" s="143"/>
      <c r="Q204" s="143"/>
      <c r="R204" s="143"/>
      <c r="S204" s="143"/>
      <c r="T204" s="143"/>
      <c r="U204" s="143"/>
    </row>
    <row r="205" spans="1:21">
      <c r="A205" s="143"/>
      <c r="B205" s="143"/>
      <c r="C205" s="143"/>
      <c r="D205" s="143"/>
      <c r="E205" s="143"/>
      <c r="F205" s="143"/>
      <c r="G205" s="143"/>
      <c r="H205" s="143"/>
      <c r="I205" s="143"/>
      <c r="J205" s="143"/>
      <c r="K205" s="143"/>
      <c r="L205" s="143"/>
      <c r="M205" s="143"/>
      <c r="N205" s="143"/>
      <c r="O205" s="143"/>
      <c r="P205" s="143"/>
      <c r="Q205" s="143"/>
      <c r="R205" s="143"/>
      <c r="S205" s="143"/>
      <c r="T205" s="143"/>
      <c r="U205" s="143"/>
    </row>
    <row r="206" spans="1:21">
      <c r="A206" s="143"/>
      <c r="B206" s="143"/>
      <c r="C206" s="143"/>
      <c r="D206" s="143"/>
      <c r="E206" s="143"/>
      <c r="F206" s="143"/>
      <c r="G206" s="143"/>
      <c r="H206" s="143"/>
      <c r="I206" s="143"/>
      <c r="J206" s="143"/>
      <c r="K206" s="143"/>
      <c r="L206" s="143"/>
      <c r="M206" s="143"/>
      <c r="N206" s="143"/>
      <c r="O206" s="143"/>
      <c r="P206" s="143"/>
      <c r="Q206" s="143"/>
      <c r="R206" s="143"/>
      <c r="S206" s="143"/>
      <c r="T206" s="143"/>
      <c r="U206" s="143"/>
    </row>
    <row r="207" spans="1:21">
      <c r="A207" s="143"/>
      <c r="B207" s="143"/>
      <c r="C207" s="143"/>
      <c r="D207" s="143"/>
      <c r="E207" s="143"/>
      <c r="F207" s="143"/>
      <c r="G207" s="143"/>
      <c r="H207" s="143"/>
      <c r="I207" s="143"/>
      <c r="J207" s="143"/>
      <c r="K207" s="143"/>
      <c r="L207" s="143"/>
      <c r="M207" s="143"/>
      <c r="N207" s="143"/>
      <c r="O207" s="143"/>
      <c r="P207" s="143"/>
      <c r="Q207" s="143"/>
      <c r="R207" s="143"/>
      <c r="S207" s="143"/>
      <c r="T207" s="143"/>
      <c r="U207" s="143"/>
    </row>
    <row r="208" spans="1:21">
      <c r="A208" s="143"/>
      <c r="B208" s="143"/>
      <c r="C208" s="143"/>
      <c r="D208" s="143"/>
      <c r="E208" s="143"/>
      <c r="F208" s="143"/>
      <c r="G208" s="143"/>
      <c r="H208" s="143"/>
      <c r="I208" s="143"/>
      <c r="J208" s="143"/>
      <c r="K208" s="143"/>
      <c r="L208" s="143"/>
      <c r="M208" s="143"/>
      <c r="N208" s="143"/>
      <c r="O208" s="143"/>
      <c r="P208" s="143"/>
      <c r="Q208" s="143"/>
      <c r="R208" s="143"/>
      <c r="S208" s="143"/>
      <c r="T208" s="143"/>
      <c r="U208" s="143"/>
    </row>
    <row r="209" spans="1:21">
      <c r="A209" s="143"/>
      <c r="B209" s="143"/>
      <c r="C209" s="143"/>
      <c r="D209" s="143"/>
      <c r="E209" s="143"/>
      <c r="F209" s="143"/>
      <c r="G209" s="143"/>
      <c r="H209" s="143"/>
      <c r="I209" s="143"/>
      <c r="J209" s="143"/>
      <c r="K209" s="143"/>
      <c r="L209" s="143"/>
      <c r="M209" s="143"/>
      <c r="N209" s="143"/>
      <c r="O209" s="143"/>
      <c r="P209" s="143"/>
      <c r="Q209" s="143"/>
      <c r="R209" s="143"/>
      <c r="S209" s="143"/>
      <c r="T209" s="143"/>
      <c r="U209" s="143"/>
    </row>
    <row r="210" spans="1:21">
      <c r="A210" s="143"/>
      <c r="B210" s="143"/>
      <c r="C210" s="143"/>
      <c r="D210" s="143"/>
      <c r="E210" s="143"/>
      <c r="F210" s="143"/>
      <c r="G210" s="143"/>
      <c r="H210" s="143"/>
      <c r="I210" s="143"/>
      <c r="J210" s="143"/>
      <c r="K210" s="143"/>
      <c r="L210" s="143"/>
      <c r="M210" s="143"/>
      <c r="N210" s="143"/>
      <c r="O210" s="143"/>
      <c r="P210" s="143"/>
      <c r="Q210" s="143"/>
      <c r="R210" s="143"/>
      <c r="S210" s="143"/>
      <c r="T210" s="143"/>
      <c r="U210" s="143"/>
    </row>
    <row r="211" spans="1:21">
      <c r="A211" s="143"/>
      <c r="B211" s="143"/>
      <c r="C211" s="143"/>
      <c r="D211" s="143"/>
      <c r="E211" s="143"/>
      <c r="F211" s="143"/>
      <c r="G211" s="143"/>
      <c r="H211" s="143"/>
      <c r="I211" s="143"/>
      <c r="J211" s="143"/>
      <c r="K211" s="143"/>
      <c r="L211" s="143"/>
      <c r="M211" s="143"/>
      <c r="N211" s="143"/>
      <c r="O211" s="143"/>
      <c r="P211" s="143"/>
      <c r="Q211" s="143"/>
      <c r="R211" s="143"/>
      <c r="S211" s="143"/>
      <c r="T211" s="143"/>
      <c r="U211" s="143"/>
    </row>
    <row r="212" spans="1:21">
      <c r="A212" s="143"/>
      <c r="B212" s="143"/>
      <c r="C212" s="143"/>
      <c r="D212" s="143"/>
      <c r="E212" s="143"/>
      <c r="F212" s="143"/>
      <c r="G212" s="143"/>
      <c r="H212" s="143"/>
      <c r="I212" s="143"/>
      <c r="J212" s="143"/>
      <c r="K212" s="143"/>
      <c r="L212" s="143"/>
      <c r="M212" s="143"/>
      <c r="N212" s="143"/>
      <c r="O212" s="143"/>
      <c r="P212" s="143"/>
      <c r="Q212" s="143"/>
      <c r="R212" s="143"/>
      <c r="S212" s="143"/>
      <c r="T212" s="143"/>
      <c r="U212" s="143"/>
    </row>
    <row r="213" spans="1:21">
      <c r="A213" s="143"/>
      <c r="B213" s="143"/>
      <c r="C213" s="143"/>
      <c r="D213" s="143"/>
      <c r="E213" s="143"/>
      <c r="F213" s="143"/>
      <c r="G213" s="143"/>
      <c r="H213" s="143"/>
      <c r="I213" s="143"/>
      <c r="J213" s="143"/>
      <c r="K213" s="143"/>
      <c r="L213" s="143"/>
      <c r="M213" s="143"/>
      <c r="N213" s="143"/>
      <c r="O213" s="143"/>
      <c r="P213" s="143"/>
      <c r="Q213" s="143"/>
      <c r="R213" s="143"/>
      <c r="S213" s="143"/>
      <c r="T213" s="143"/>
      <c r="U213" s="143"/>
    </row>
    <row r="214" spans="1:21">
      <c r="A214" s="143"/>
      <c r="B214" s="143"/>
      <c r="C214" s="143"/>
      <c r="D214" s="143"/>
      <c r="E214" s="143"/>
      <c r="F214" s="143"/>
      <c r="G214" s="143"/>
      <c r="H214" s="143"/>
      <c r="I214" s="143"/>
      <c r="J214" s="143"/>
      <c r="K214" s="143"/>
      <c r="L214" s="143"/>
      <c r="M214" s="143"/>
      <c r="N214" s="143"/>
      <c r="O214" s="143"/>
      <c r="P214" s="143"/>
      <c r="Q214" s="143"/>
      <c r="R214" s="143"/>
      <c r="S214" s="143"/>
      <c r="T214" s="143"/>
      <c r="U214" s="143"/>
    </row>
    <row r="215" spans="1:21">
      <c r="A215" s="143"/>
      <c r="B215" s="143"/>
      <c r="C215" s="143"/>
      <c r="D215" s="143"/>
      <c r="E215" s="143"/>
      <c r="F215" s="143"/>
      <c r="G215" s="143"/>
      <c r="H215" s="143"/>
      <c r="I215" s="143"/>
      <c r="J215" s="143"/>
      <c r="K215" s="143"/>
      <c r="L215" s="143"/>
      <c r="M215" s="143"/>
      <c r="N215" s="143"/>
      <c r="O215" s="143"/>
      <c r="P215" s="143"/>
      <c r="Q215" s="143"/>
      <c r="R215" s="143"/>
      <c r="S215" s="143"/>
      <c r="T215" s="143"/>
      <c r="U215" s="143"/>
    </row>
    <row r="216" spans="1:21">
      <c r="A216" s="143"/>
      <c r="B216" s="143"/>
      <c r="C216" s="143"/>
      <c r="D216" s="143"/>
      <c r="E216" s="143"/>
      <c r="F216" s="143"/>
      <c r="G216" s="143"/>
      <c r="H216" s="143"/>
      <c r="I216" s="143"/>
      <c r="J216" s="143"/>
      <c r="K216" s="143"/>
      <c r="L216" s="143"/>
      <c r="M216" s="143"/>
      <c r="N216" s="143"/>
      <c r="O216" s="143"/>
      <c r="P216" s="143"/>
      <c r="Q216" s="143"/>
      <c r="R216" s="143"/>
      <c r="S216" s="143"/>
      <c r="T216" s="143"/>
      <c r="U216" s="143"/>
    </row>
    <row r="217" spans="1:21">
      <c r="A217" s="143"/>
      <c r="B217" s="143"/>
      <c r="C217" s="143"/>
      <c r="D217" s="143"/>
      <c r="E217" s="143"/>
      <c r="F217" s="143"/>
      <c r="G217" s="143"/>
      <c r="H217" s="143"/>
      <c r="I217" s="143"/>
      <c r="J217" s="143"/>
      <c r="K217" s="143"/>
      <c r="L217" s="143"/>
      <c r="M217" s="143"/>
      <c r="N217" s="143"/>
      <c r="O217" s="143"/>
      <c r="P217" s="143"/>
      <c r="Q217" s="143"/>
      <c r="R217" s="143"/>
      <c r="S217" s="143"/>
      <c r="T217" s="143"/>
      <c r="U217" s="143"/>
    </row>
    <row r="218" spans="1:21">
      <c r="A218" s="143"/>
      <c r="B218" s="143"/>
      <c r="C218" s="143"/>
      <c r="D218" s="143"/>
      <c r="E218" s="143"/>
      <c r="F218" s="143"/>
      <c r="G218" s="143"/>
      <c r="H218" s="143"/>
      <c r="I218" s="143"/>
      <c r="J218" s="143"/>
      <c r="K218" s="143"/>
      <c r="L218" s="143"/>
      <c r="M218" s="143"/>
      <c r="N218" s="143"/>
      <c r="O218" s="143"/>
      <c r="P218" s="143"/>
      <c r="Q218" s="143"/>
      <c r="R218" s="143"/>
      <c r="S218" s="143"/>
      <c r="T218" s="143"/>
      <c r="U218" s="143"/>
    </row>
    <row r="219" spans="1:21">
      <c r="A219" s="143"/>
      <c r="B219" s="143"/>
      <c r="C219" s="143"/>
      <c r="D219" s="143"/>
      <c r="E219" s="143"/>
      <c r="F219" s="143"/>
      <c r="G219" s="143"/>
      <c r="H219" s="143"/>
      <c r="I219" s="143"/>
      <c r="J219" s="143"/>
      <c r="K219" s="143"/>
      <c r="L219" s="143"/>
      <c r="M219" s="143"/>
      <c r="N219" s="143"/>
      <c r="O219" s="143"/>
      <c r="P219" s="143"/>
      <c r="Q219" s="143"/>
      <c r="R219" s="143"/>
      <c r="S219" s="143"/>
      <c r="T219" s="143"/>
      <c r="U219" s="143"/>
    </row>
    <row r="220" spans="1:21">
      <c r="A220" s="143"/>
      <c r="B220" s="143"/>
      <c r="C220" s="143"/>
      <c r="D220" s="143"/>
      <c r="E220" s="143"/>
      <c r="F220" s="143"/>
      <c r="G220" s="143"/>
      <c r="H220" s="143"/>
      <c r="I220" s="143"/>
      <c r="J220" s="143"/>
      <c r="K220" s="143"/>
      <c r="L220" s="143"/>
      <c r="M220" s="143"/>
      <c r="N220" s="143"/>
      <c r="O220" s="143"/>
      <c r="P220" s="143"/>
      <c r="Q220" s="143"/>
      <c r="R220" s="143"/>
      <c r="S220" s="143"/>
      <c r="T220" s="143"/>
      <c r="U220" s="143"/>
    </row>
    <row r="221" spans="1:21">
      <c r="A221" s="143"/>
      <c r="B221" s="143"/>
      <c r="C221" s="143"/>
      <c r="D221" s="143"/>
      <c r="E221" s="143"/>
      <c r="F221" s="143"/>
      <c r="G221" s="143"/>
      <c r="H221" s="143"/>
      <c r="I221" s="143"/>
      <c r="J221" s="143"/>
      <c r="K221" s="143"/>
      <c r="L221" s="143"/>
      <c r="M221" s="143"/>
      <c r="N221" s="143"/>
      <c r="O221" s="143"/>
      <c r="P221" s="143"/>
      <c r="Q221" s="143"/>
      <c r="R221" s="143"/>
      <c r="S221" s="143"/>
      <c r="T221" s="143"/>
      <c r="U221" s="143"/>
    </row>
    <row r="222" spans="1:21">
      <c r="A222" s="143"/>
      <c r="B222" s="143"/>
      <c r="C222" s="143"/>
      <c r="D222" s="143"/>
      <c r="E222" s="143"/>
      <c r="F222" s="143"/>
      <c r="G222" s="143"/>
      <c r="H222" s="143"/>
      <c r="I222" s="143"/>
      <c r="J222" s="143"/>
      <c r="K222" s="143"/>
      <c r="L222" s="143"/>
      <c r="M222" s="143"/>
      <c r="N222" s="143"/>
      <c r="O222" s="143"/>
      <c r="P222" s="143"/>
      <c r="Q222" s="143"/>
      <c r="R222" s="143"/>
      <c r="S222" s="143"/>
      <c r="T222" s="143"/>
      <c r="U222" s="143"/>
    </row>
    <row r="223" spans="1:21">
      <c r="A223" s="143"/>
      <c r="B223" s="143"/>
      <c r="C223" s="143"/>
      <c r="D223" s="143"/>
      <c r="E223" s="143"/>
      <c r="F223" s="143"/>
      <c r="G223" s="143"/>
      <c r="H223" s="143"/>
      <c r="I223" s="143"/>
      <c r="J223" s="143"/>
      <c r="K223" s="143"/>
      <c r="L223" s="143"/>
      <c r="M223" s="143"/>
      <c r="N223" s="143"/>
      <c r="O223" s="143"/>
      <c r="P223" s="143"/>
      <c r="Q223" s="143"/>
      <c r="R223" s="143"/>
      <c r="S223" s="143"/>
      <c r="T223" s="143"/>
      <c r="U223" s="143"/>
    </row>
    <row r="224" spans="1:21">
      <c r="A224" s="143"/>
      <c r="B224" s="143"/>
      <c r="C224" s="143"/>
      <c r="D224" s="143"/>
      <c r="E224" s="143"/>
      <c r="F224" s="143"/>
      <c r="G224" s="143"/>
      <c r="H224" s="143"/>
      <c r="I224" s="143"/>
      <c r="J224" s="143"/>
      <c r="K224" s="143"/>
      <c r="L224" s="143"/>
      <c r="M224" s="143"/>
      <c r="N224" s="143"/>
      <c r="O224" s="143"/>
      <c r="P224" s="143"/>
      <c r="Q224" s="143"/>
      <c r="R224" s="143"/>
      <c r="S224" s="143"/>
      <c r="T224" s="143"/>
      <c r="U224" s="143"/>
    </row>
    <row r="225" spans="1:21">
      <c r="A225" s="143"/>
      <c r="B225" s="143"/>
      <c r="C225" s="143"/>
      <c r="D225" s="143"/>
      <c r="E225" s="143"/>
      <c r="F225" s="143"/>
      <c r="G225" s="143"/>
      <c r="H225" s="143"/>
      <c r="I225" s="143"/>
      <c r="J225" s="143"/>
      <c r="K225" s="143"/>
      <c r="L225" s="143"/>
      <c r="M225" s="143"/>
      <c r="N225" s="143"/>
      <c r="O225" s="143"/>
      <c r="P225" s="143"/>
      <c r="Q225" s="143"/>
      <c r="R225" s="143"/>
      <c r="S225" s="143"/>
      <c r="T225" s="143"/>
      <c r="U225" s="143"/>
    </row>
    <row r="226" spans="1:21">
      <c r="A226" s="143"/>
      <c r="B226" s="143"/>
      <c r="C226" s="143"/>
      <c r="D226" s="143"/>
      <c r="E226" s="143"/>
      <c r="F226" s="143"/>
      <c r="G226" s="143"/>
      <c r="H226" s="143"/>
      <c r="I226" s="143"/>
      <c r="J226" s="143"/>
      <c r="K226" s="143"/>
      <c r="L226" s="143"/>
      <c r="M226" s="143"/>
      <c r="N226" s="143"/>
      <c r="O226" s="143"/>
      <c r="P226" s="143"/>
      <c r="Q226" s="143"/>
      <c r="R226" s="143"/>
      <c r="S226" s="143"/>
      <c r="T226" s="143"/>
      <c r="U226" s="143"/>
    </row>
    <row r="227" spans="1:21">
      <c r="A227" s="143"/>
      <c r="B227" s="143"/>
      <c r="C227" s="143"/>
      <c r="D227" s="143"/>
      <c r="E227" s="143"/>
      <c r="F227" s="143"/>
      <c r="G227" s="143"/>
      <c r="H227" s="143"/>
      <c r="I227" s="143"/>
      <c r="J227" s="143"/>
      <c r="K227" s="143"/>
      <c r="L227" s="143"/>
      <c r="M227" s="143"/>
      <c r="N227" s="143"/>
      <c r="O227" s="143"/>
      <c r="P227" s="143"/>
      <c r="Q227" s="143"/>
      <c r="R227" s="143"/>
      <c r="S227" s="143"/>
      <c r="T227" s="143"/>
      <c r="U227" s="143"/>
    </row>
    <row r="228" spans="1:21">
      <c r="A228" s="143"/>
      <c r="B228" s="143"/>
      <c r="C228" s="143"/>
      <c r="D228" s="143"/>
      <c r="E228" s="143"/>
      <c r="F228" s="143"/>
      <c r="G228" s="143"/>
      <c r="H228" s="143"/>
      <c r="I228" s="143"/>
      <c r="J228" s="143"/>
      <c r="K228" s="143"/>
      <c r="L228" s="143"/>
      <c r="M228" s="143"/>
      <c r="N228" s="143"/>
      <c r="O228" s="143"/>
      <c r="P228" s="143"/>
      <c r="Q228" s="143"/>
      <c r="R228" s="143"/>
      <c r="S228" s="143"/>
      <c r="T228" s="143"/>
      <c r="U228" s="143"/>
    </row>
    <row r="229" spans="1:21">
      <c r="A229" s="143"/>
      <c r="B229" s="143"/>
      <c r="C229" s="143"/>
      <c r="D229" s="143"/>
      <c r="E229" s="143"/>
      <c r="F229" s="143"/>
      <c r="G229" s="143"/>
      <c r="H229" s="143"/>
      <c r="I229" s="143"/>
      <c r="J229" s="143"/>
      <c r="K229" s="143"/>
      <c r="L229" s="143"/>
      <c r="M229" s="143"/>
      <c r="N229" s="143"/>
      <c r="O229" s="143"/>
      <c r="P229" s="143"/>
      <c r="Q229" s="143"/>
      <c r="R229" s="143"/>
      <c r="S229" s="143"/>
      <c r="T229" s="143"/>
      <c r="U229" s="143"/>
    </row>
    <row r="230" spans="1:21">
      <c r="A230" s="143"/>
      <c r="B230" s="143"/>
      <c r="C230" s="143"/>
      <c r="D230" s="143"/>
      <c r="E230" s="143"/>
      <c r="F230" s="143"/>
      <c r="G230" s="143"/>
      <c r="H230" s="143"/>
      <c r="I230" s="143"/>
      <c r="J230" s="143"/>
      <c r="K230" s="143"/>
      <c r="L230" s="143"/>
      <c r="M230" s="143"/>
      <c r="N230" s="143"/>
      <c r="O230" s="143"/>
      <c r="P230" s="143"/>
      <c r="Q230" s="143"/>
      <c r="R230" s="143"/>
      <c r="S230" s="143"/>
      <c r="T230" s="143"/>
      <c r="U230" s="143"/>
    </row>
    <row r="231" spans="1:21">
      <c r="A231" s="143"/>
      <c r="B231" s="143"/>
      <c r="C231" s="143"/>
      <c r="D231" s="143"/>
      <c r="E231" s="143"/>
      <c r="F231" s="143"/>
      <c r="G231" s="143"/>
      <c r="H231" s="143"/>
      <c r="I231" s="143"/>
      <c r="J231" s="143"/>
      <c r="K231" s="143"/>
      <c r="L231" s="143"/>
      <c r="M231" s="143"/>
      <c r="N231" s="143"/>
      <c r="O231" s="143"/>
      <c r="P231" s="143"/>
      <c r="Q231" s="143"/>
      <c r="R231" s="143"/>
      <c r="S231" s="143"/>
      <c r="T231" s="143"/>
      <c r="U231" s="143"/>
    </row>
    <row r="232" spans="1:21">
      <c r="A232" s="143"/>
      <c r="B232" s="143"/>
      <c r="C232" s="143"/>
      <c r="D232" s="143"/>
      <c r="E232" s="143"/>
      <c r="F232" s="143"/>
      <c r="G232" s="143"/>
      <c r="H232" s="143"/>
      <c r="I232" s="143"/>
      <c r="J232" s="143"/>
      <c r="K232" s="143"/>
      <c r="L232" s="143"/>
      <c r="M232" s="143"/>
      <c r="N232" s="143"/>
      <c r="O232" s="143"/>
      <c r="P232" s="143"/>
      <c r="Q232" s="143"/>
      <c r="R232" s="143"/>
      <c r="S232" s="143"/>
      <c r="T232" s="143"/>
      <c r="U232" s="143"/>
    </row>
    <row r="233" spans="1:21">
      <c r="A233" s="143"/>
      <c r="B233" s="143"/>
      <c r="C233" s="143"/>
      <c r="D233" s="143"/>
      <c r="E233" s="143"/>
      <c r="F233" s="143"/>
      <c r="G233" s="143"/>
      <c r="H233" s="143"/>
      <c r="I233" s="143"/>
      <c r="J233" s="143"/>
      <c r="K233" s="143"/>
      <c r="L233" s="143"/>
      <c r="M233" s="143"/>
      <c r="N233" s="143"/>
      <c r="O233" s="143"/>
      <c r="P233" s="143"/>
      <c r="Q233" s="143"/>
      <c r="R233" s="143"/>
      <c r="S233" s="143"/>
      <c r="T233" s="143"/>
      <c r="U233" s="143"/>
    </row>
    <row r="234" spans="1:21">
      <c r="A234" s="143"/>
      <c r="B234" s="143"/>
      <c r="C234" s="143"/>
      <c r="D234" s="143"/>
      <c r="E234" s="143"/>
      <c r="F234" s="143"/>
      <c r="G234" s="143"/>
      <c r="H234" s="143"/>
      <c r="I234" s="143"/>
      <c r="J234" s="143"/>
      <c r="K234" s="143"/>
      <c r="L234" s="143"/>
      <c r="M234" s="143"/>
      <c r="N234" s="143"/>
      <c r="O234" s="143"/>
      <c r="P234" s="143"/>
      <c r="Q234" s="143"/>
      <c r="R234" s="143"/>
      <c r="S234" s="143"/>
      <c r="T234" s="143"/>
      <c r="U234" s="143"/>
    </row>
    <row r="235" spans="1:21">
      <c r="A235" s="143"/>
      <c r="B235" s="143"/>
      <c r="C235" s="143"/>
      <c r="D235" s="143"/>
      <c r="E235" s="143"/>
      <c r="F235" s="143"/>
      <c r="G235" s="143"/>
      <c r="H235" s="143"/>
      <c r="I235" s="143"/>
      <c r="J235" s="143"/>
      <c r="K235" s="143"/>
      <c r="L235" s="143"/>
      <c r="M235" s="143"/>
      <c r="N235" s="143"/>
      <c r="O235" s="143"/>
      <c r="P235" s="143"/>
      <c r="Q235" s="143"/>
      <c r="R235" s="143"/>
      <c r="S235" s="143"/>
      <c r="T235" s="143"/>
      <c r="U235" s="143"/>
    </row>
    <row r="236" spans="1:21">
      <c r="A236" s="143"/>
      <c r="B236" s="143"/>
      <c r="C236" s="143"/>
      <c r="D236" s="143"/>
      <c r="E236" s="143"/>
      <c r="F236" s="143"/>
      <c r="G236" s="143"/>
      <c r="H236" s="143"/>
      <c r="I236" s="143"/>
      <c r="J236" s="143"/>
      <c r="K236" s="143"/>
      <c r="L236" s="143"/>
      <c r="M236" s="143"/>
      <c r="N236" s="143"/>
      <c r="O236" s="143"/>
      <c r="P236" s="143"/>
      <c r="Q236" s="143"/>
      <c r="R236" s="143"/>
      <c r="S236" s="143"/>
      <c r="T236" s="143"/>
      <c r="U236" s="143"/>
    </row>
    <row r="237" spans="1:21">
      <c r="A237" s="143"/>
      <c r="B237" s="143"/>
      <c r="C237" s="143"/>
      <c r="D237" s="143"/>
      <c r="E237" s="143"/>
      <c r="F237" s="143"/>
      <c r="G237" s="143"/>
      <c r="H237" s="143"/>
      <c r="I237" s="143"/>
      <c r="J237" s="143"/>
      <c r="K237" s="143"/>
      <c r="L237" s="143"/>
      <c r="M237" s="143"/>
      <c r="N237" s="143"/>
      <c r="O237" s="143"/>
      <c r="P237" s="143"/>
      <c r="Q237" s="143"/>
      <c r="R237" s="143"/>
      <c r="S237" s="143"/>
      <c r="T237" s="143"/>
      <c r="U237" s="143"/>
    </row>
    <row r="238" spans="1:21">
      <c r="A238" s="143"/>
      <c r="B238" s="143"/>
      <c r="C238" s="143"/>
      <c r="D238" s="143"/>
      <c r="E238" s="143"/>
      <c r="F238" s="143"/>
      <c r="G238" s="143"/>
      <c r="H238" s="143"/>
      <c r="I238" s="143"/>
      <c r="J238" s="143"/>
      <c r="K238" s="143"/>
      <c r="L238" s="143"/>
      <c r="M238" s="143"/>
      <c r="N238" s="143"/>
      <c r="O238" s="143"/>
      <c r="P238" s="143"/>
      <c r="Q238" s="143"/>
      <c r="R238" s="143"/>
      <c r="S238" s="143"/>
      <c r="T238" s="143"/>
      <c r="U238" s="143"/>
    </row>
    <row r="239" spans="1:21">
      <c r="A239" s="143"/>
      <c r="B239" s="143"/>
      <c r="C239" s="143"/>
      <c r="D239" s="143"/>
      <c r="E239" s="143"/>
      <c r="F239" s="143"/>
      <c r="G239" s="143"/>
      <c r="H239" s="143"/>
      <c r="I239" s="143"/>
      <c r="J239" s="143"/>
      <c r="K239" s="143"/>
      <c r="L239" s="143"/>
      <c r="M239" s="143"/>
      <c r="N239" s="143"/>
      <c r="O239" s="143"/>
      <c r="P239" s="143"/>
      <c r="Q239" s="143"/>
      <c r="R239" s="143"/>
      <c r="S239" s="143"/>
      <c r="T239" s="143"/>
      <c r="U239" s="143"/>
    </row>
    <row r="240" spans="1:21">
      <c r="A240" s="143"/>
      <c r="B240" s="143"/>
      <c r="C240" s="143"/>
      <c r="D240" s="143"/>
      <c r="E240" s="143"/>
      <c r="F240" s="143"/>
      <c r="G240" s="143"/>
      <c r="H240" s="143"/>
      <c r="I240" s="143"/>
      <c r="J240" s="143"/>
      <c r="K240" s="143"/>
      <c r="L240" s="143"/>
      <c r="M240" s="143"/>
      <c r="N240" s="143"/>
      <c r="O240" s="143"/>
      <c r="P240" s="143"/>
      <c r="Q240" s="143"/>
      <c r="R240" s="143"/>
      <c r="S240" s="143"/>
      <c r="T240" s="143"/>
      <c r="U240" s="143"/>
    </row>
    <row r="241" spans="1:21">
      <c r="A241" s="143"/>
      <c r="B241" s="143"/>
      <c r="C241" s="143"/>
      <c r="D241" s="143"/>
      <c r="E241" s="143"/>
      <c r="F241" s="143"/>
      <c r="G241" s="143"/>
      <c r="H241" s="143"/>
      <c r="I241" s="143"/>
      <c r="J241" s="143"/>
      <c r="K241" s="143"/>
      <c r="L241" s="143"/>
      <c r="M241" s="143"/>
      <c r="N241" s="143"/>
      <c r="O241" s="143"/>
      <c r="P241" s="143"/>
      <c r="Q241" s="143"/>
      <c r="R241" s="143"/>
      <c r="S241" s="143"/>
      <c r="T241" s="143"/>
      <c r="U241" s="143"/>
    </row>
    <row r="242" spans="1:21">
      <c r="A242" s="143"/>
      <c r="B242" s="143"/>
      <c r="C242" s="143"/>
      <c r="D242" s="143"/>
      <c r="E242" s="143"/>
      <c r="F242" s="143"/>
      <c r="G242" s="143"/>
      <c r="H242" s="143"/>
      <c r="I242" s="143"/>
      <c r="J242" s="143"/>
      <c r="K242" s="143"/>
      <c r="L242" s="143"/>
      <c r="M242" s="143"/>
      <c r="N242" s="143"/>
      <c r="O242" s="143"/>
      <c r="P242" s="143"/>
      <c r="Q242" s="143"/>
      <c r="R242" s="143"/>
      <c r="S242" s="143"/>
      <c r="T242" s="143"/>
      <c r="U242" s="143"/>
    </row>
    <row r="243" spans="1:21">
      <c r="A243" s="143"/>
      <c r="B243" s="143"/>
      <c r="C243" s="143"/>
      <c r="D243" s="143"/>
      <c r="E243" s="143"/>
      <c r="F243" s="143"/>
      <c r="G243" s="143"/>
      <c r="H243" s="143"/>
      <c r="I243" s="143"/>
      <c r="J243" s="143"/>
      <c r="K243" s="143"/>
      <c r="L243" s="143"/>
      <c r="M243" s="143"/>
      <c r="N243" s="143"/>
      <c r="O243" s="143"/>
      <c r="P243" s="143"/>
      <c r="Q243" s="143"/>
      <c r="R243" s="143"/>
      <c r="S243" s="143"/>
      <c r="T243" s="143"/>
      <c r="U243" s="143"/>
    </row>
    <row r="244" spans="1:21">
      <c r="A244" s="143"/>
      <c r="B244" s="143"/>
      <c r="C244" s="143"/>
      <c r="D244" s="143"/>
      <c r="E244" s="143"/>
      <c r="F244" s="143"/>
      <c r="G244" s="143"/>
      <c r="H244" s="143"/>
      <c r="I244" s="143"/>
      <c r="J244" s="143"/>
      <c r="K244" s="143"/>
      <c r="L244" s="143"/>
      <c r="M244" s="143"/>
      <c r="N244" s="143"/>
      <c r="O244" s="143"/>
      <c r="P244" s="143"/>
      <c r="Q244" s="143"/>
      <c r="R244" s="143"/>
      <c r="S244" s="143"/>
      <c r="T244" s="143"/>
      <c r="U244" s="143"/>
    </row>
    <row r="245" spans="1:21">
      <c r="A245" s="143"/>
      <c r="B245" s="143"/>
      <c r="C245" s="143"/>
      <c r="D245" s="143"/>
      <c r="E245" s="143"/>
      <c r="F245" s="143"/>
      <c r="G245" s="143"/>
      <c r="H245" s="143"/>
      <c r="I245" s="143"/>
      <c r="J245" s="143"/>
      <c r="K245" s="143"/>
      <c r="L245" s="143"/>
      <c r="M245" s="143"/>
      <c r="N245" s="143"/>
      <c r="O245" s="143"/>
      <c r="P245" s="143"/>
      <c r="Q245" s="143"/>
      <c r="R245" s="143"/>
      <c r="S245" s="143"/>
      <c r="T245" s="143"/>
      <c r="U245" s="143"/>
    </row>
    <row r="246" spans="1:21">
      <c r="A246" s="143"/>
      <c r="B246" s="143"/>
      <c r="C246" s="143"/>
      <c r="D246" s="143"/>
      <c r="E246" s="143"/>
      <c r="F246" s="143"/>
      <c r="G246" s="143"/>
      <c r="H246" s="143"/>
      <c r="I246" s="143"/>
      <c r="J246" s="143"/>
      <c r="K246" s="143"/>
      <c r="L246" s="143"/>
      <c r="M246" s="143"/>
      <c r="N246" s="143"/>
      <c r="O246" s="143"/>
      <c r="P246" s="143"/>
      <c r="Q246" s="143"/>
      <c r="R246" s="143"/>
      <c r="S246" s="143"/>
      <c r="T246" s="143"/>
      <c r="U246" s="143"/>
    </row>
    <row r="247" spans="1:21">
      <c r="A247" s="143"/>
      <c r="B247" s="143"/>
      <c r="C247" s="143"/>
      <c r="D247" s="143"/>
      <c r="E247" s="143"/>
      <c r="F247" s="143"/>
      <c r="G247" s="143"/>
      <c r="H247" s="143"/>
      <c r="I247" s="143"/>
      <c r="J247" s="143"/>
      <c r="K247" s="143"/>
      <c r="L247" s="143"/>
      <c r="M247" s="143"/>
      <c r="N247" s="143"/>
      <c r="O247" s="143"/>
      <c r="P247" s="143"/>
      <c r="Q247" s="143"/>
      <c r="R247" s="143"/>
      <c r="S247" s="143"/>
      <c r="T247" s="143"/>
      <c r="U247" s="143"/>
    </row>
    <row r="248" spans="1:21">
      <c r="A248" s="143"/>
      <c r="B248" s="143"/>
      <c r="C248" s="143"/>
      <c r="D248" s="143"/>
      <c r="E248" s="143"/>
      <c r="F248" s="143"/>
      <c r="G248" s="143"/>
      <c r="H248" s="143"/>
      <c r="I248" s="143"/>
      <c r="J248" s="143"/>
      <c r="K248" s="143"/>
      <c r="L248" s="143"/>
      <c r="M248" s="143"/>
      <c r="N248" s="143"/>
      <c r="O248" s="143"/>
      <c r="P248" s="143"/>
      <c r="Q248" s="143"/>
      <c r="R248" s="143"/>
      <c r="S248" s="143"/>
      <c r="T248" s="143"/>
      <c r="U248" s="143"/>
    </row>
    <row r="249" spans="1:21">
      <c r="A249" s="143"/>
      <c r="B249" s="143"/>
      <c r="C249" s="143"/>
      <c r="D249" s="143"/>
      <c r="E249" s="143"/>
      <c r="F249" s="143"/>
      <c r="G249" s="143"/>
      <c r="H249" s="143"/>
      <c r="I249" s="143"/>
      <c r="J249" s="143"/>
      <c r="K249" s="143"/>
      <c r="L249" s="143"/>
      <c r="M249" s="143"/>
      <c r="N249" s="143"/>
      <c r="O249" s="143"/>
      <c r="P249" s="143"/>
      <c r="Q249" s="143"/>
      <c r="R249" s="143"/>
      <c r="S249" s="143"/>
      <c r="T249" s="143"/>
      <c r="U249" s="143"/>
    </row>
    <row r="250" spans="1:21">
      <c r="A250" s="143"/>
      <c r="B250" s="143"/>
      <c r="C250" s="143"/>
      <c r="D250" s="143"/>
      <c r="E250" s="143"/>
      <c r="F250" s="143"/>
      <c r="G250" s="143"/>
      <c r="H250" s="143"/>
      <c r="I250" s="143"/>
      <c r="J250" s="143"/>
      <c r="K250" s="143"/>
      <c r="L250" s="143"/>
      <c r="M250" s="143"/>
      <c r="N250" s="143"/>
      <c r="O250" s="143"/>
      <c r="P250" s="143"/>
      <c r="Q250" s="143"/>
      <c r="R250" s="143"/>
      <c r="S250" s="143"/>
      <c r="T250" s="143"/>
      <c r="U250" s="143"/>
    </row>
    <row r="251" spans="1:21">
      <c r="A251" s="143"/>
      <c r="B251" s="143"/>
      <c r="C251" s="143"/>
      <c r="D251" s="143"/>
      <c r="E251" s="143"/>
      <c r="F251" s="143"/>
      <c r="G251" s="143"/>
      <c r="H251" s="143"/>
      <c r="I251" s="143"/>
      <c r="J251" s="143"/>
      <c r="K251" s="143"/>
      <c r="L251" s="143"/>
      <c r="M251" s="143"/>
      <c r="N251" s="143"/>
      <c r="O251" s="143"/>
      <c r="P251" s="143"/>
      <c r="Q251" s="143"/>
      <c r="R251" s="143"/>
      <c r="S251" s="143"/>
      <c r="T251" s="143"/>
      <c r="U251" s="143"/>
    </row>
    <row r="252" spans="1:21">
      <c r="A252" s="143"/>
      <c r="B252" s="143"/>
      <c r="C252" s="143"/>
      <c r="D252" s="143"/>
      <c r="E252" s="143"/>
      <c r="F252" s="143"/>
      <c r="G252" s="143"/>
      <c r="H252" s="143"/>
      <c r="I252" s="143"/>
      <c r="J252" s="143"/>
      <c r="K252" s="143"/>
      <c r="L252" s="143"/>
      <c r="M252" s="143"/>
      <c r="N252" s="143"/>
      <c r="O252" s="143"/>
      <c r="P252" s="143"/>
      <c r="Q252" s="143"/>
      <c r="R252" s="143"/>
      <c r="S252" s="143"/>
      <c r="T252" s="143"/>
      <c r="U252" s="143"/>
    </row>
    <row r="253" spans="1:21">
      <c r="A253" s="143"/>
      <c r="B253" s="143"/>
      <c r="C253" s="143"/>
      <c r="D253" s="143"/>
      <c r="E253" s="143"/>
      <c r="F253" s="143"/>
      <c r="G253" s="143"/>
      <c r="H253" s="143"/>
      <c r="I253" s="143"/>
      <c r="J253" s="143"/>
      <c r="K253" s="143"/>
      <c r="L253" s="143"/>
      <c r="M253" s="143"/>
      <c r="N253" s="143"/>
      <c r="O253" s="143"/>
      <c r="P253" s="143"/>
      <c r="Q253" s="143"/>
      <c r="R253" s="143"/>
      <c r="S253" s="143"/>
      <c r="T253" s="143"/>
      <c r="U253" s="143"/>
    </row>
    <row r="254" spans="1:21">
      <c r="A254" s="143"/>
      <c r="B254" s="143"/>
      <c r="C254" s="143"/>
      <c r="D254" s="143"/>
      <c r="E254" s="143"/>
      <c r="F254" s="143"/>
      <c r="G254" s="143"/>
      <c r="H254" s="143"/>
      <c r="I254" s="143"/>
      <c r="J254" s="143"/>
      <c r="K254" s="143"/>
      <c r="L254" s="143"/>
      <c r="M254" s="143"/>
      <c r="N254" s="143"/>
      <c r="O254" s="143"/>
      <c r="P254" s="143"/>
      <c r="Q254" s="143"/>
      <c r="R254" s="143"/>
      <c r="S254" s="143"/>
      <c r="T254" s="143"/>
      <c r="U254" s="143"/>
    </row>
    <row r="255" spans="1:21">
      <c r="A255" s="143"/>
      <c r="B255" s="143"/>
      <c r="C255" s="143"/>
      <c r="D255" s="143"/>
      <c r="E255" s="143"/>
      <c r="F255" s="143"/>
      <c r="G255" s="143"/>
      <c r="H255" s="143"/>
      <c r="I255" s="143"/>
      <c r="J255" s="143"/>
      <c r="K255" s="143"/>
      <c r="L255" s="143"/>
      <c r="M255" s="143"/>
      <c r="N255" s="143"/>
      <c r="O255" s="143"/>
      <c r="P255" s="143"/>
      <c r="Q255" s="143"/>
      <c r="R255" s="143"/>
      <c r="S255" s="143"/>
      <c r="T255" s="143"/>
      <c r="U255" s="143"/>
    </row>
    <row r="256" spans="1:21">
      <c r="A256" s="143"/>
      <c r="B256" s="143"/>
      <c r="C256" s="143"/>
      <c r="D256" s="143"/>
      <c r="E256" s="143"/>
      <c r="F256" s="143"/>
      <c r="G256" s="143"/>
      <c r="H256" s="143"/>
      <c r="I256" s="143"/>
      <c r="J256" s="143"/>
      <c r="K256" s="143"/>
      <c r="L256" s="143"/>
      <c r="M256" s="143"/>
      <c r="N256" s="143"/>
      <c r="O256" s="143"/>
      <c r="P256" s="143"/>
      <c r="Q256" s="143"/>
      <c r="R256" s="143"/>
      <c r="S256" s="143"/>
      <c r="T256" s="143"/>
      <c r="U256" s="143"/>
    </row>
    <row r="257" spans="1:21">
      <c r="A257" s="143"/>
      <c r="B257" s="143"/>
      <c r="C257" s="143"/>
      <c r="D257" s="143"/>
      <c r="E257" s="143"/>
      <c r="F257" s="143"/>
      <c r="G257" s="143"/>
      <c r="H257" s="143"/>
      <c r="I257" s="143"/>
      <c r="J257" s="143"/>
      <c r="K257" s="143"/>
      <c r="L257" s="143"/>
      <c r="M257" s="143"/>
      <c r="N257" s="143"/>
      <c r="O257" s="143"/>
      <c r="P257" s="143"/>
      <c r="Q257" s="143"/>
      <c r="R257" s="143"/>
      <c r="S257" s="143"/>
      <c r="T257" s="143"/>
      <c r="U257" s="143"/>
    </row>
    <row r="258" spans="1:21">
      <c r="A258" s="143"/>
      <c r="B258" s="143"/>
      <c r="C258" s="143"/>
      <c r="D258" s="143"/>
      <c r="E258" s="143"/>
      <c r="F258" s="143"/>
      <c r="G258" s="143"/>
      <c r="H258" s="143"/>
      <c r="I258" s="143"/>
      <c r="J258" s="143"/>
      <c r="K258" s="143"/>
      <c r="L258" s="143"/>
      <c r="M258" s="143"/>
      <c r="N258" s="143"/>
      <c r="O258" s="143"/>
      <c r="P258" s="143"/>
      <c r="Q258" s="143"/>
      <c r="R258" s="143"/>
      <c r="S258" s="143"/>
      <c r="T258" s="143"/>
      <c r="U258" s="143"/>
    </row>
    <row r="259" spans="1:21">
      <c r="A259" s="143"/>
      <c r="B259" s="143"/>
      <c r="C259" s="143"/>
      <c r="D259" s="143"/>
      <c r="E259" s="143"/>
      <c r="F259" s="143"/>
      <c r="G259" s="143"/>
      <c r="H259" s="143"/>
      <c r="I259" s="143"/>
      <c r="J259" s="143"/>
      <c r="K259" s="143"/>
      <c r="L259" s="143"/>
      <c r="M259" s="143"/>
      <c r="N259" s="143"/>
      <c r="O259" s="143"/>
      <c r="P259" s="143"/>
      <c r="Q259" s="143"/>
      <c r="R259" s="143"/>
      <c r="S259" s="143"/>
      <c r="T259" s="143"/>
      <c r="U259" s="143"/>
    </row>
    <row r="260" spans="1:21">
      <c r="A260" s="143"/>
      <c r="B260" s="143"/>
      <c r="C260" s="143"/>
      <c r="D260" s="143"/>
      <c r="E260" s="143"/>
      <c r="F260" s="143"/>
      <c r="G260" s="143"/>
      <c r="H260" s="143"/>
      <c r="I260" s="143"/>
      <c r="J260" s="143"/>
      <c r="K260" s="143"/>
      <c r="L260" s="143"/>
      <c r="M260" s="143"/>
      <c r="N260" s="143"/>
      <c r="O260" s="143"/>
      <c r="P260" s="143"/>
      <c r="Q260" s="143"/>
      <c r="R260" s="143"/>
      <c r="S260" s="143"/>
      <c r="T260" s="143"/>
      <c r="U260" s="143"/>
    </row>
    <row r="261" spans="1:21">
      <c r="A261" s="143"/>
      <c r="B261" s="143"/>
      <c r="C261" s="143"/>
      <c r="D261" s="143"/>
      <c r="E261" s="143"/>
      <c r="F261" s="143"/>
      <c r="G261" s="143"/>
      <c r="H261" s="143"/>
      <c r="I261" s="143"/>
      <c r="J261" s="143"/>
      <c r="K261" s="143"/>
      <c r="L261" s="143"/>
      <c r="M261" s="143"/>
      <c r="N261" s="143"/>
      <c r="O261" s="143"/>
      <c r="P261" s="143"/>
      <c r="Q261" s="143"/>
      <c r="R261" s="143"/>
      <c r="S261" s="143"/>
      <c r="T261" s="143"/>
      <c r="U261" s="143"/>
    </row>
    <row r="262" spans="1:21">
      <c r="A262" s="143"/>
      <c r="B262" s="143"/>
      <c r="C262" s="143"/>
      <c r="D262" s="143"/>
      <c r="E262" s="143"/>
      <c r="F262" s="143"/>
      <c r="G262" s="143"/>
      <c r="H262" s="143"/>
      <c r="I262" s="143"/>
      <c r="J262" s="143"/>
      <c r="K262" s="143"/>
      <c r="L262" s="143"/>
      <c r="M262" s="143"/>
      <c r="N262" s="143"/>
      <c r="O262" s="143"/>
      <c r="P262" s="143"/>
      <c r="Q262" s="143"/>
      <c r="R262" s="143"/>
      <c r="S262" s="143"/>
      <c r="T262" s="143"/>
      <c r="U262" s="143"/>
    </row>
    <row r="263" spans="1:21">
      <c r="A263" s="143"/>
      <c r="B263" s="143"/>
      <c r="C263" s="143"/>
      <c r="D263" s="143"/>
      <c r="E263" s="143"/>
      <c r="F263" s="143"/>
      <c r="G263" s="143"/>
      <c r="H263" s="143"/>
      <c r="I263" s="143"/>
      <c r="J263" s="143"/>
      <c r="K263" s="143"/>
      <c r="L263" s="143"/>
      <c r="M263" s="143"/>
      <c r="N263" s="143"/>
      <c r="O263" s="143"/>
      <c r="P263" s="143"/>
      <c r="Q263" s="143"/>
      <c r="R263" s="143"/>
      <c r="S263" s="143"/>
      <c r="T263" s="143"/>
      <c r="U263" s="143"/>
    </row>
    <row r="264" spans="1:21">
      <c r="A264" s="143"/>
      <c r="B264" s="143"/>
      <c r="C264" s="143"/>
      <c r="D264" s="143"/>
      <c r="E264" s="143"/>
      <c r="F264" s="143"/>
      <c r="G264" s="143"/>
      <c r="H264" s="143"/>
      <c r="I264" s="143"/>
      <c r="J264" s="143"/>
      <c r="K264" s="143"/>
      <c r="L264" s="143"/>
      <c r="M264" s="143"/>
      <c r="N264" s="143"/>
      <c r="O264" s="143"/>
      <c r="P264" s="143"/>
      <c r="Q264" s="143"/>
      <c r="R264" s="143"/>
      <c r="S264" s="143"/>
      <c r="T264" s="143"/>
      <c r="U264" s="143"/>
    </row>
    <row r="265" spans="1:21">
      <c r="A265" s="143"/>
      <c r="B265" s="143"/>
      <c r="C265" s="143"/>
      <c r="D265" s="143"/>
      <c r="E265" s="143"/>
      <c r="F265" s="143"/>
      <c r="G265" s="143"/>
      <c r="H265" s="143"/>
      <c r="I265" s="143"/>
      <c r="J265" s="143"/>
      <c r="K265" s="143"/>
      <c r="L265" s="143"/>
      <c r="M265" s="143"/>
      <c r="N265" s="143"/>
      <c r="O265" s="143"/>
      <c r="P265" s="143"/>
      <c r="Q265" s="143"/>
      <c r="R265" s="143"/>
      <c r="S265" s="143"/>
      <c r="T265" s="143"/>
      <c r="U265" s="143"/>
    </row>
    <row r="266" spans="1:21">
      <c r="A266" s="143"/>
      <c r="B266" s="143"/>
      <c r="C266" s="143"/>
      <c r="D266" s="143"/>
      <c r="E266" s="143"/>
      <c r="F266" s="143"/>
      <c r="G266" s="143"/>
      <c r="H266" s="143"/>
      <c r="I266" s="143"/>
      <c r="J266" s="143"/>
      <c r="K266" s="143"/>
      <c r="L266" s="143"/>
      <c r="M266" s="143"/>
      <c r="N266" s="143"/>
      <c r="O266" s="143"/>
      <c r="P266" s="143"/>
      <c r="Q266" s="143"/>
      <c r="R266" s="143"/>
      <c r="S266" s="143"/>
      <c r="T266" s="143"/>
      <c r="U266" s="143"/>
    </row>
    <row r="267" spans="1:21">
      <c r="A267" s="143"/>
      <c r="B267" s="143"/>
      <c r="C267" s="143"/>
      <c r="D267" s="143"/>
      <c r="E267" s="143"/>
      <c r="F267" s="143"/>
      <c r="G267" s="143"/>
      <c r="H267" s="143"/>
      <c r="I267" s="143"/>
      <c r="J267" s="143"/>
      <c r="K267" s="143"/>
      <c r="L267" s="143"/>
      <c r="M267" s="143"/>
      <c r="N267" s="143"/>
      <c r="O267" s="143"/>
      <c r="P267" s="143"/>
      <c r="Q267" s="143"/>
      <c r="R267" s="143"/>
      <c r="S267" s="143"/>
      <c r="T267" s="143"/>
      <c r="U267" s="143"/>
    </row>
    <row r="268" spans="1:21">
      <c r="A268" s="143"/>
      <c r="B268" s="143"/>
      <c r="C268" s="143"/>
      <c r="D268" s="143"/>
      <c r="E268" s="143"/>
      <c r="F268" s="143"/>
      <c r="G268" s="143"/>
      <c r="H268" s="143"/>
      <c r="I268" s="143"/>
      <c r="J268" s="143"/>
      <c r="K268" s="143"/>
      <c r="L268" s="143"/>
      <c r="M268" s="143"/>
      <c r="N268" s="143"/>
      <c r="O268" s="143"/>
      <c r="P268" s="143"/>
      <c r="Q268" s="143"/>
      <c r="R268" s="143"/>
      <c r="S268" s="143"/>
      <c r="T268" s="143"/>
      <c r="U268" s="143"/>
    </row>
    <row r="269" spans="1:21">
      <c r="A269" s="143"/>
      <c r="B269" s="143"/>
      <c r="C269" s="143"/>
      <c r="D269" s="143"/>
      <c r="E269" s="143"/>
      <c r="F269" s="143"/>
      <c r="G269" s="143"/>
      <c r="H269" s="143"/>
      <c r="I269" s="143"/>
      <c r="J269" s="143"/>
      <c r="K269" s="143"/>
      <c r="L269" s="143"/>
      <c r="M269" s="143"/>
      <c r="N269" s="143"/>
      <c r="O269" s="143"/>
      <c r="P269" s="143"/>
      <c r="Q269" s="143"/>
      <c r="R269" s="143"/>
      <c r="S269" s="143"/>
      <c r="T269" s="143"/>
      <c r="U269" s="143"/>
    </row>
    <row r="270" spans="1:21">
      <c r="A270" s="143"/>
      <c r="B270" s="143"/>
      <c r="C270" s="143"/>
      <c r="D270" s="143"/>
      <c r="E270" s="143"/>
      <c r="F270" s="143"/>
      <c r="G270" s="143"/>
      <c r="H270" s="143"/>
      <c r="I270" s="143"/>
      <c r="J270" s="143"/>
      <c r="K270" s="143"/>
      <c r="L270" s="143"/>
      <c r="M270" s="143"/>
      <c r="N270" s="143"/>
      <c r="O270" s="143"/>
      <c r="P270" s="143"/>
      <c r="Q270" s="143"/>
      <c r="R270" s="143"/>
      <c r="S270" s="143"/>
      <c r="T270" s="143"/>
      <c r="U270" s="143"/>
    </row>
    <row r="271" spans="1:21">
      <c r="A271" s="143"/>
      <c r="B271" s="143"/>
      <c r="C271" s="143"/>
      <c r="D271" s="143"/>
      <c r="E271" s="143"/>
      <c r="F271" s="143"/>
      <c r="G271" s="143"/>
      <c r="H271" s="143"/>
      <c r="I271" s="143"/>
      <c r="J271" s="143"/>
      <c r="K271" s="143"/>
      <c r="L271" s="143"/>
      <c r="M271" s="143"/>
      <c r="N271" s="143"/>
      <c r="O271" s="143"/>
      <c r="P271" s="143"/>
      <c r="Q271" s="143"/>
      <c r="R271" s="143"/>
      <c r="S271" s="143"/>
      <c r="T271" s="143"/>
      <c r="U271" s="143"/>
    </row>
    <row r="272" spans="1:21">
      <c r="A272" s="143"/>
      <c r="B272" s="143"/>
      <c r="C272" s="143"/>
      <c r="D272" s="143"/>
      <c r="E272" s="143"/>
      <c r="F272" s="143"/>
      <c r="G272" s="143"/>
      <c r="H272" s="143"/>
      <c r="I272" s="143"/>
      <c r="J272" s="143"/>
      <c r="K272" s="143"/>
      <c r="L272" s="143"/>
      <c r="M272" s="143"/>
      <c r="N272" s="143"/>
      <c r="O272" s="143"/>
      <c r="P272" s="143"/>
      <c r="Q272" s="143"/>
      <c r="R272" s="143"/>
      <c r="S272" s="143"/>
      <c r="T272" s="143"/>
      <c r="U272" s="143"/>
    </row>
    <row r="273" spans="1:21">
      <c r="A273" s="143"/>
      <c r="B273" s="143"/>
      <c r="C273" s="143"/>
      <c r="D273" s="143"/>
      <c r="E273" s="143"/>
      <c r="F273" s="143"/>
      <c r="G273" s="143"/>
      <c r="H273" s="143"/>
      <c r="I273" s="143"/>
      <c r="J273" s="143"/>
      <c r="K273" s="143"/>
      <c r="L273" s="143"/>
      <c r="M273" s="143"/>
      <c r="N273" s="143"/>
      <c r="O273" s="143"/>
      <c r="P273" s="143"/>
      <c r="Q273" s="143"/>
      <c r="R273" s="143"/>
      <c r="S273" s="143"/>
      <c r="T273" s="143"/>
      <c r="U273" s="143"/>
    </row>
    <row r="274" spans="1:21">
      <c r="A274" s="143"/>
      <c r="B274" s="143"/>
      <c r="C274" s="143"/>
      <c r="D274" s="143"/>
      <c r="E274" s="143"/>
      <c r="F274" s="143"/>
      <c r="G274" s="143"/>
      <c r="H274" s="143"/>
      <c r="I274" s="143"/>
      <c r="J274" s="143"/>
      <c r="K274" s="143"/>
      <c r="L274" s="143"/>
      <c r="M274" s="143"/>
      <c r="N274" s="143"/>
      <c r="O274" s="143"/>
      <c r="P274" s="143"/>
      <c r="Q274" s="143"/>
      <c r="R274" s="143"/>
      <c r="S274" s="143"/>
      <c r="T274" s="143"/>
      <c r="U274" s="143"/>
    </row>
    <row r="275" spans="1:21">
      <c r="A275" s="143"/>
      <c r="B275" s="143"/>
      <c r="C275" s="143"/>
      <c r="D275" s="143"/>
      <c r="E275" s="143"/>
      <c r="F275" s="143"/>
      <c r="G275" s="143"/>
      <c r="H275" s="143"/>
      <c r="I275" s="143"/>
      <c r="J275" s="143"/>
      <c r="K275" s="143"/>
      <c r="L275" s="143"/>
      <c r="M275" s="143"/>
      <c r="N275" s="143"/>
      <c r="O275" s="143"/>
      <c r="P275" s="143"/>
      <c r="Q275" s="143"/>
      <c r="R275" s="143"/>
      <c r="S275" s="143"/>
      <c r="T275" s="143"/>
      <c r="U275" s="143"/>
    </row>
    <row r="276" spans="1:21">
      <c r="A276" s="143"/>
      <c r="B276" s="143"/>
      <c r="C276" s="143"/>
      <c r="D276" s="143"/>
      <c r="E276" s="143"/>
      <c r="F276" s="143"/>
      <c r="G276" s="143"/>
      <c r="H276" s="143"/>
      <c r="I276" s="143"/>
      <c r="J276" s="143"/>
      <c r="K276" s="143"/>
      <c r="L276" s="143"/>
      <c r="M276" s="143"/>
      <c r="N276" s="143"/>
      <c r="O276" s="143"/>
      <c r="P276" s="143"/>
      <c r="Q276" s="143"/>
      <c r="R276" s="143"/>
      <c r="S276" s="143"/>
      <c r="T276" s="143"/>
      <c r="U276" s="143"/>
    </row>
    <row r="277" spans="1:21">
      <c r="A277" s="143"/>
      <c r="B277" s="143"/>
      <c r="C277" s="143"/>
      <c r="D277" s="143"/>
      <c r="E277" s="143"/>
      <c r="F277" s="143"/>
      <c r="G277" s="143"/>
      <c r="H277" s="143"/>
      <c r="I277" s="143"/>
      <c r="J277" s="143"/>
      <c r="K277" s="143"/>
      <c r="L277" s="143"/>
      <c r="M277" s="143"/>
      <c r="N277" s="143"/>
      <c r="O277" s="143"/>
      <c r="P277" s="143"/>
      <c r="Q277" s="143"/>
      <c r="R277" s="143"/>
      <c r="S277" s="143"/>
      <c r="T277" s="143"/>
      <c r="U277" s="143"/>
    </row>
    <row r="278" spans="1:21">
      <c r="A278" s="143"/>
      <c r="B278" s="143"/>
      <c r="C278" s="143"/>
      <c r="D278" s="143"/>
      <c r="E278" s="143"/>
      <c r="F278" s="143"/>
      <c r="G278" s="143"/>
      <c r="H278" s="143"/>
      <c r="I278" s="143"/>
      <c r="J278" s="143"/>
      <c r="K278" s="143"/>
      <c r="L278" s="143"/>
      <c r="M278" s="143"/>
      <c r="N278" s="143"/>
      <c r="O278" s="143"/>
      <c r="P278" s="143"/>
      <c r="Q278" s="143"/>
      <c r="R278" s="143"/>
      <c r="S278" s="143"/>
      <c r="T278" s="143"/>
      <c r="U278" s="143"/>
    </row>
    <row r="279" spans="1:21">
      <c r="A279" s="143"/>
      <c r="B279" s="143"/>
      <c r="C279" s="143"/>
      <c r="D279" s="143"/>
      <c r="E279" s="143"/>
      <c r="F279" s="143"/>
      <c r="G279" s="143"/>
      <c r="H279" s="143"/>
      <c r="I279" s="143"/>
      <c r="J279" s="143"/>
      <c r="K279" s="143"/>
      <c r="L279" s="143"/>
      <c r="M279" s="143"/>
      <c r="N279" s="143"/>
      <c r="O279" s="143"/>
      <c r="P279" s="143"/>
      <c r="Q279" s="143"/>
      <c r="R279" s="143"/>
      <c r="S279" s="143"/>
      <c r="T279" s="143"/>
      <c r="U279" s="143"/>
    </row>
    <row r="280" spans="1:21">
      <c r="A280" s="143"/>
      <c r="B280" s="143"/>
      <c r="C280" s="143"/>
      <c r="D280" s="143"/>
      <c r="E280" s="143"/>
      <c r="F280" s="143"/>
      <c r="G280" s="143"/>
      <c r="H280" s="143"/>
      <c r="I280" s="143"/>
      <c r="J280" s="143"/>
      <c r="K280" s="143"/>
      <c r="L280" s="143"/>
      <c r="M280" s="143"/>
      <c r="N280" s="143"/>
      <c r="O280" s="143"/>
      <c r="P280" s="143"/>
      <c r="Q280" s="143"/>
      <c r="R280" s="143"/>
      <c r="S280" s="143"/>
      <c r="T280" s="143"/>
      <c r="U280" s="143"/>
    </row>
    <row r="281" spans="1:21">
      <c r="A281" s="143"/>
      <c r="B281" s="143"/>
      <c r="C281" s="143"/>
      <c r="D281" s="143"/>
      <c r="E281" s="143"/>
      <c r="F281" s="143"/>
      <c r="G281" s="143"/>
      <c r="H281" s="143"/>
      <c r="I281" s="143"/>
      <c r="J281" s="143"/>
      <c r="K281" s="143"/>
      <c r="L281" s="143"/>
      <c r="M281" s="143"/>
      <c r="N281" s="143"/>
      <c r="O281" s="143"/>
      <c r="P281" s="143"/>
      <c r="Q281" s="143"/>
      <c r="R281" s="143"/>
      <c r="S281" s="143"/>
      <c r="T281" s="143"/>
      <c r="U281" s="143"/>
    </row>
    <row r="282" spans="1:21">
      <c r="A282" s="143"/>
      <c r="B282" s="143"/>
      <c r="C282" s="143"/>
      <c r="D282" s="143"/>
      <c r="E282" s="143"/>
      <c r="F282" s="143"/>
      <c r="G282" s="143"/>
      <c r="H282" s="143"/>
      <c r="I282" s="143"/>
      <c r="J282" s="143"/>
      <c r="K282" s="143"/>
      <c r="L282" s="143"/>
      <c r="M282" s="143"/>
      <c r="N282" s="143"/>
      <c r="O282" s="143"/>
      <c r="P282" s="143"/>
      <c r="Q282" s="143"/>
      <c r="R282" s="143"/>
      <c r="S282" s="143"/>
      <c r="T282" s="143"/>
      <c r="U282" s="143"/>
    </row>
    <row r="283" spans="1:21">
      <c r="A283" s="143"/>
      <c r="B283" s="143"/>
      <c r="C283" s="143"/>
      <c r="D283" s="143"/>
      <c r="E283" s="143"/>
      <c r="F283" s="143"/>
      <c r="G283" s="143"/>
      <c r="H283" s="143"/>
      <c r="I283" s="143"/>
      <c r="J283" s="143"/>
      <c r="K283" s="143"/>
      <c r="L283" s="143"/>
      <c r="M283" s="143"/>
      <c r="N283" s="143"/>
      <c r="O283" s="143"/>
      <c r="P283" s="143"/>
      <c r="Q283" s="143"/>
      <c r="R283" s="143"/>
      <c r="S283" s="143"/>
      <c r="T283" s="143"/>
      <c r="U283" s="143"/>
    </row>
    <row r="284" spans="1:21">
      <c r="A284" s="143"/>
      <c r="B284" s="143"/>
      <c r="C284" s="143"/>
      <c r="D284" s="143"/>
      <c r="E284" s="143"/>
      <c r="F284" s="143"/>
      <c r="G284" s="143"/>
      <c r="H284" s="143"/>
      <c r="I284" s="143"/>
      <c r="J284" s="143"/>
      <c r="K284" s="143"/>
      <c r="L284" s="143"/>
      <c r="M284" s="143"/>
      <c r="N284" s="143"/>
      <c r="O284" s="143"/>
      <c r="P284" s="143"/>
      <c r="Q284" s="143"/>
      <c r="R284" s="143"/>
      <c r="S284" s="143"/>
      <c r="T284" s="143"/>
      <c r="U284" s="143"/>
    </row>
    <row r="285" spans="1:21">
      <c r="A285" s="143"/>
      <c r="B285" s="143"/>
      <c r="C285" s="143"/>
      <c r="D285" s="143"/>
      <c r="E285" s="143"/>
      <c r="F285" s="143"/>
      <c r="G285" s="143"/>
      <c r="H285" s="143"/>
      <c r="I285" s="143"/>
      <c r="J285" s="143"/>
      <c r="K285" s="143"/>
      <c r="L285" s="143"/>
      <c r="M285" s="143"/>
      <c r="N285" s="143"/>
      <c r="O285" s="143"/>
      <c r="P285" s="143"/>
      <c r="Q285" s="143"/>
      <c r="R285" s="143"/>
      <c r="S285" s="143"/>
      <c r="T285" s="143"/>
      <c r="U285" s="143"/>
    </row>
    <row r="286" spans="1:21">
      <c r="A286" s="143"/>
      <c r="B286" s="143"/>
      <c r="C286" s="143"/>
      <c r="D286" s="143"/>
      <c r="E286" s="143"/>
      <c r="F286" s="143"/>
      <c r="G286" s="143"/>
      <c r="H286" s="143"/>
      <c r="I286" s="143"/>
      <c r="J286" s="143"/>
      <c r="K286" s="143"/>
      <c r="L286" s="143"/>
      <c r="M286" s="143"/>
      <c r="N286" s="143"/>
      <c r="O286" s="143"/>
      <c r="P286" s="143"/>
      <c r="Q286" s="143"/>
      <c r="R286" s="143"/>
      <c r="S286" s="143"/>
      <c r="T286" s="143"/>
      <c r="U286" s="143"/>
    </row>
    <row r="287" spans="1:21">
      <c r="A287" s="143"/>
      <c r="B287" s="143"/>
      <c r="C287" s="143"/>
      <c r="D287" s="143"/>
      <c r="E287" s="143"/>
      <c r="F287" s="143"/>
      <c r="G287" s="143"/>
      <c r="H287" s="143"/>
      <c r="I287" s="143"/>
      <c r="J287" s="143"/>
      <c r="K287" s="143"/>
      <c r="L287" s="143"/>
      <c r="M287" s="143"/>
      <c r="N287" s="143"/>
      <c r="O287" s="143"/>
      <c r="P287" s="143"/>
      <c r="Q287" s="143"/>
      <c r="R287" s="143"/>
      <c r="S287" s="143"/>
      <c r="T287" s="143"/>
      <c r="U287" s="143"/>
    </row>
    <row r="288" spans="1:21">
      <c r="A288" s="143"/>
      <c r="B288" s="143"/>
      <c r="C288" s="143"/>
      <c r="D288" s="143"/>
      <c r="E288" s="143"/>
      <c r="F288" s="143"/>
      <c r="G288" s="143"/>
      <c r="H288" s="143"/>
      <c r="I288" s="143"/>
      <c r="J288" s="143"/>
      <c r="K288" s="143"/>
      <c r="L288" s="143"/>
      <c r="M288" s="143"/>
      <c r="N288" s="143"/>
      <c r="O288" s="143"/>
      <c r="P288" s="143"/>
      <c r="Q288" s="143"/>
      <c r="R288" s="143"/>
      <c r="S288" s="143"/>
      <c r="T288" s="143"/>
      <c r="U288" s="143"/>
    </row>
    <row r="289" spans="1:21">
      <c r="A289" s="143"/>
      <c r="B289" s="143"/>
      <c r="C289" s="143"/>
      <c r="D289" s="143"/>
      <c r="E289" s="143"/>
      <c r="F289" s="143"/>
      <c r="G289" s="143"/>
      <c r="H289" s="143"/>
      <c r="I289" s="143"/>
      <c r="J289" s="143"/>
      <c r="K289" s="143"/>
      <c r="L289" s="143"/>
      <c r="M289" s="143"/>
      <c r="N289" s="143"/>
      <c r="O289" s="143"/>
      <c r="P289" s="143"/>
      <c r="Q289" s="143"/>
      <c r="R289" s="143"/>
      <c r="S289" s="143"/>
      <c r="T289" s="143"/>
      <c r="U289" s="143"/>
    </row>
    <row r="290" spans="1:21">
      <c r="A290" s="143"/>
      <c r="B290" s="143"/>
      <c r="C290" s="143"/>
      <c r="D290" s="143"/>
      <c r="E290" s="143"/>
      <c r="F290" s="143"/>
      <c r="G290" s="143"/>
      <c r="H290" s="143"/>
      <c r="I290" s="143"/>
      <c r="J290" s="143"/>
      <c r="K290" s="143"/>
      <c r="L290" s="143"/>
      <c r="M290" s="143"/>
      <c r="N290" s="143"/>
      <c r="O290" s="143"/>
      <c r="P290" s="143"/>
      <c r="Q290" s="143"/>
      <c r="R290" s="143"/>
      <c r="S290" s="143"/>
      <c r="T290" s="143"/>
      <c r="U290" s="143"/>
    </row>
    <row r="291" spans="1:21">
      <c r="A291" s="143"/>
      <c r="B291" s="143"/>
      <c r="C291" s="143"/>
      <c r="D291" s="143"/>
      <c r="E291" s="143"/>
      <c r="F291" s="143"/>
      <c r="G291" s="143"/>
      <c r="H291" s="143"/>
      <c r="I291" s="143"/>
      <c r="J291" s="143"/>
      <c r="K291" s="143"/>
      <c r="L291" s="143"/>
      <c r="M291" s="143"/>
      <c r="N291" s="143"/>
      <c r="O291" s="143"/>
      <c r="P291" s="143"/>
      <c r="Q291" s="143"/>
      <c r="R291" s="143"/>
      <c r="S291" s="143"/>
      <c r="T291" s="143"/>
      <c r="U291" s="143"/>
    </row>
    <row r="292" spans="1:21">
      <c r="A292" s="143"/>
      <c r="B292" s="143"/>
      <c r="C292" s="143"/>
      <c r="D292" s="143"/>
      <c r="E292" s="143"/>
      <c r="F292" s="143"/>
      <c r="G292" s="143"/>
      <c r="H292" s="143"/>
      <c r="I292" s="143"/>
      <c r="J292" s="143"/>
      <c r="K292" s="143"/>
      <c r="L292" s="143"/>
      <c r="M292" s="143"/>
      <c r="N292" s="143"/>
      <c r="O292" s="143"/>
      <c r="P292" s="143"/>
      <c r="Q292" s="143"/>
      <c r="R292" s="143"/>
      <c r="S292" s="143"/>
      <c r="T292" s="143"/>
      <c r="U292" s="143"/>
    </row>
    <row r="293" spans="1:21">
      <c r="A293" s="143"/>
      <c r="B293" s="143"/>
      <c r="C293" s="143"/>
      <c r="D293" s="143"/>
      <c r="E293" s="143"/>
      <c r="F293" s="143"/>
      <c r="G293" s="143"/>
      <c r="H293" s="143"/>
      <c r="I293" s="143"/>
      <c r="J293" s="143"/>
      <c r="K293" s="143"/>
      <c r="L293" s="143"/>
      <c r="M293" s="143"/>
      <c r="N293" s="143"/>
      <c r="O293" s="143"/>
      <c r="P293" s="143"/>
      <c r="Q293" s="143"/>
      <c r="R293" s="143"/>
      <c r="S293" s="143"/>
      <c r="T293" s="143"/>
      <c r="U293" s="143"/>
    </row>
    <row r="294" spans="1:21">
      <c r="A294" s="143"/>
      <c r="B294" s="143"/>
      <c r="C294" s="143"/>
      <c r="D294" s="143"/>
      <c r="E294" s="143"/>
      <c r="F294" s="143"/>
      <c r="G294" s="143"/>
      <c r="H294" s="143"/>
      <c r="I294" s="143"/>
      <c r="J294" s="143"/>
      <c r="K294" s="143"/>
      <c r="L294" s="143"/>
      <c r="M294" s="143"/>
      <c r="N294" s="143"/>
      <c r="O294" s="143"/>
      <c r="P294" s="143"/>
      <c r="Q294" s="143"/>
      <c r="R294" s="143"/>
      <c r="S294" s="143"/>
      <c r="T294" s="143"/>
      <c r="U294" s="143"/>
    </row>
    <row r="295" spans="1:21">
      <c r="A295" s="143"/>
      <c r="B295" s="143"/>
      <c r="C295" s="143"/>
      <c r="D295" s="143"/>
      <c r="E295" s="143"/>
      <c r="F295" s="143"/>
      <c r="G295" s="143"/>
      <c r="H295" s="143"/>
      <c r="I295" s="143"/>
      <c r="J295" s="143"/>
      <c r="K295" s="143"/>
      <c r="L295" s="143"/>
      <c r="M295" s="143"/>
      <c r="N295" s="143"/>
      <c r="O295" s="143"/>
      <c r="P295" s="143"/>
      <c r="Q295" s="143"/>
      <c r="R295" s="143"/>
      <c r="S295" s="143"/>
      <c r="T295" s="143"/>
      <c r="U295" s="143"/>
    </row>
    <row r="296" spans="1:21">
      <c r="A296" s="143"/>
      <c r="B296" s="143"/>
      <c r="C296" s="143"/>
      <c r="D296" s="143"/>
      <c r="E296" s="143"/>
      <c r="F296" s="143"/>
      <c r="G296" s="143"/>
      <c r="H296" s="143"/>
      <c r="I296" s="143"/>
      <c r="J296" s="143"/>
      <c r="K296" s="143"/>
      <c r="L296" s="143"/>
      <c r="M296" s="143"/>
      <c r="N296" s="143"/>
      <c r="O296" s="143"/>
      <c r="P296" s="143"/>
      <c r="Q296" s="143"/>
      <c r="R296" s="143"/>
      <c r="S296" s="143"/>
      <c r="T296" s="143"/>
      <c r="U296" s="143"/>
    </row>
    <row r="297" spans="1:21">
      <c r="A297" s="143"/>
      <c r="B297" s="143"/>
      <c r="C297" s="143"/>
      <c r="D297" s="143"/>
      <c r="E297" s="143"/>
      <c r="F297" s="143"/>
      <c r="G297" s="143"/>
      <c r="H297" s="143"/>
      <c r="I297" s="143"/>
      <c r="J297" s="143"/>
      <c r="K297" s="143"/>
      <c r="L297" s="143"/>
      <c r="M297" s="143"/>
      <c r="N297" s="143"/>
      <c r="O297" s="143"/>
      <c r="P297" s="143"/>
      <c r="Q297" s="143"/>
      <c r="R297" s="143"/>
      <c r="S297" s="143"/>
      <c r="T297" s="143"/>
      <c r="U297" s="143"/>
    </row>
    <row r="298" spans="1:21">
      <c r="A298" s="143"/>
      <c r="B298" s="143"/>
      <c r="C298" s="143"/>
      <c r="D298" s="143"/>
      <c r="E298" s="143"/>
      <c r="F298" s="143"/>
      <c r="G298" s="143"/>
      <c r="H298" s="143"/>
      <c r="I298" s="143"/>
      <c r="J298" s="143"/>
      <c r="K298" s="143"/>
      <c r="L298" s="143"/>
      <c r="M298" s="143"/>
      <c r="N298" s="143"/>
      <c r="O298" s="143"/>
      <c r="P298" s="143"/>
      <c r="Q298" s="143"/>
      <c r="R298" s="143"/>
      <c r="S298" s="143"/>
      <c r="T298" s="143"/>
      <c r="U298" s="143"/>
    </row>
    <row r="299" spans="1:21">
      <c r="A299" s="143"/>
      <c r="B299" s="143"/>
      <c r="C299" s="143"/>
      <c r="D299" s="143"/>
      <c r="E299" s="143"/>
      <c r="F299" s="143"/>
      <c r="G299" s="143"/>
      <c r="H299" s="143"/>
      <c r="I299" s="143"/>
      <c r="J299" s="143"/>
      <c r="K299" s="143"/>
      <c r="L299" s="143"/>
      <c r="M299" s="143"/>
      <c r="N299" s="143"/>
      <c r="O299" s="143"/>
      <c r="P299" s="143"/>
      <c r="Q299" s="143"/>
      <c r="R299" s="143"/>
      <c r="S299" s="143"/>
      <c r="T299" s="143"/>
      <c r="U299" s="143"/>
    </row>
    <row r="300" spans="1:21">
      <c r="A300" s="143"/>
      <c r="B300" s="143"/>
      <c r="C300" s="143"/>
      <c r="D300" s="143"/>
      <c r="E300" s="143"/>
      <c r="F300" s="143"/>
      <c r="G300" s="143"/>
      <c r="H300" s="143"/>
      <c r="I300" s="143"/>
      <c r="J300" s="143"/>
      <c r="K300" s="143"/>
      <c r="L300" s="143"/>
      <c r="M300" s="143"/>
      <c r="N300" s="143"/>
      <c r="O300" s="143"/>
      <c r="P300" s="143"/>
      <c r="Q300" s="143"/>
      <c r="R300" s="143"/>
      <c r="S300" s="143"/>
      <c r="T300" s="143"/>
      <c r="U300" s="143"/>
    </row>
    <row r="301" spans="1:21">
      <c r="A301" s="143"/>
      <c r="B301" s="143"/>
      <c r="C301" s="143"/>
      <c r="D301" s="143"/>
      <c r="E301" s="143"/>
      <c r="F301" s="143"/>
      <c r="G301" s="143"/>
      <c r="H301" s="143"/>
      <c r="I301" s="143"/>
      <c r="J301" s="143"/>
      <c r="K301" s="143"/>
      <c r="L301" s="143"/>
      <c r="M301" s="143"/>
      <c r="N301" s="143"/>
      <c r="O301" s="143"/>
      <c r="P301" s="143"/>
      <c r="Q301" s="143"/>
      <c r="R301" s="143"/>
      <c r="S301" s="143"/>
      <c r="T301" s="143"/>
      <c r="U301" s="143"/>
    </row>
    <row r="302" spans="1:21">
      <c r="A302" s="143"/>
      <c r="B302" s="143"/>
      <c r="C302" s="143"/>
      <c r="D302" s="143"/>
      <c r="E302" s="143"/>
      <c r="F302" s="143"/>
      <c r="G302" s="143"/>
      <c r="H302" s="143"/>
      <c r="I302" s="143"/>
      <c r="J302" s="143"/>
      <c r="K302" s="143"/>
      <c r="L302" s="143"/>
      <c r="M302" s="143"/>
      <c r="N302" s="143"/>
      <c r="O302" s="143"/>
      <c r="P302" s="143"/>
      <c r="Q302" s="143"/>
      <c r="R302" s="143"/>
      <c r="S302" s="143"/>
      <c r="T302" s="143"/>
      <c r="U302" s="143"/>
    </row>
    <row r="303" spans="1:21">
      <c r="A303" s="143"/>
      <c r="B303" s="143"/>
      <c r="C303" s="143"/>
      <c r="D303" s="143"/>
      <c r="E303" s="143"/>
      <c r="F303" s="143"/>
      <c r="G303" s="143"/>
      <c r="H303" s="143"/>
      <c r="I303" s="143"/>
      <c r="J303" s="143"/>
      <c r="K303" s="143"/>
      <c r="L303" s="143"/>
      <c r="M303" s="143"/>
      <c r="N303" s="143"/>
      <c r="O303" s="143"/>
      <c r="P303" s="143"/>
      <c r="Q303" s="143"/>
      <c r="R303" s="143"/>
      <c r="S303" s="143"/>
      <c r="T303" s="143"/>
      <c r="U303" s="143"/>
    </row>
    <row r="304" spans="1:21">
      <c r="A304" s="143"/>
      <c r="B304" s="143"/>
      <c r="C304" s="143"/>
      <c r="D304" s="143"/>
      <c r="E304" s="143"/>
      <c r="F304" s="143"/>
      <c r="G304" s="143"/>
      <c r="H304" s="143"/>
      <c r="I304" s="143"/>
      <c r="J304" s="143"/>
      <c r="K304" s="143"/>
      <c r="L304" s="143"/>
      <c r="M304" s="143"/>
      <c r="N304" s="143"/>
      <c r="O304" s="143"/>
      <c r="P304" s="143"/>
      <c r="Q304" s="143"/>
      <c r="R304" s="143"/>
      <c r="S304" s="143"/>
      <c r="T304" s="143"/>
      <c r="U304" s="143"/>
    </row>
    <row r="305" spans="1:21">
      <c r="A305" s="143"/>
      <c r="B305" s="143"/>
      <c r="C305" s="143"/>
      <c r="D305" s="143"/>
      <c r="E305" s="143"/>
      <c r="F305" s="143"/>
      <c r="G305" s="143"/>
      <c r="H305" s="143"/>
      <c r="I305" s="143"/>
      <c r="J305" s="143"/>
      <c r="K305" s="143"/>
      <c r="L305" s="143"/>
      <c r="M305" s="143"/>
      <c r="N305" s="143"/>
      <c r="O305" s="143"/>
      <c r="P305" s="143"/>
      <c r="Q305" s="143"/>
      <c r="R305" s="143"/>
      <c r="S305" s="143"/>
      <c r="T305" s="143"/>
      <c r="U305" s="143"/>
    </row>
    <row r="306" spans="1:21">
      <c r="A306" s="143"/>
      <c r="B306" s="143"/>
      <c r="C306" s="143"/>
      <c r="D306" s="143"/>
      <c r="E306" s="143"/>
      <c r="F306" s="143"/>
      <c r="G306" s="143"/>
      <c r="H306" s="143"/>
      <c r="I306" s="143"/>
      <c r="J306" s="143"/>
      <c r="K306" s="143"/>
      <c r="L306" s="143"/>
      <c r="M306" s="143"/>
      <c r="N306" s="143"/>
      <c r="O306" s="143"/>
      <c r="P306" s="143"/>
      <c r="Q306" s="143"/>
      <c r="R306" s="143"/>
      <c r="S306" s="143"/>
      <c r="T306" s="143"/>
      <c r="U306" s="143"/>
    </row>
    <row r="307" spans="1:21">
      <c r="A307" s="143"/>
      <c r="B307" s="143"/>
      <c r="C307" s="143"/>
      <c r="D307" s="143"/>
      <c r="E307" s="143"/>
      <c r="F307" s="143"/>
      <c r="G307" s="143"/>
      <c r="H307" s="143"/>
      <c r="I307" s="143"/>
      <c r="J307" s="143"/>
      <c r="K307" s="143"/>
      <c r="L307" s="143"/>
      <c r="M307" s="143"/>
      <c r="N307" s="143"/>
      <c r="O307" s="143"/>
      <c r="P307" s="143"/>
      <c r="Q307" s="143"/>
      <c r="R307" s="143"/>
      <c r="S307" s="143"/>
      <c r="T307" s="143"/>
      <c r="U307" s="143"/>
    </row>
    <row r="308" spans="1:21">
      <c r="A308" s="143"/>
      <c r="B308" s="143"/>
      <c r="C308" s="143"/>
      <c r="D308" s="143"/>
      <c r="E308" s="143"/>
      <c r="F308" s="143"/>
      <c r="G308" s="143"/>
      <c r="H308" s="143"/>
      <c r="I308" s="143"/>
      <c r="J308" s="143"/>
      <c r="K308" s="143"/>
      <c r="L308" s="143"/>
      <c r="M308" s="143"/>
      <c r="N308" s="143"/>
      <c r="O308" s="143"/>
      <c r="P308" s="143"/>
      <c r="Q308" s="143"/>
      <c r="R308" s="143"/>
      <c r="S308" s="143"/>
      <c r="T308" s="143"/>
      <c r="U308" s="143"/>
    </row>
    <row r="309" spans="1:21">
      <c r="A309" s="143"/>
      <c r="B309" s="143"/>
      <c r="C309" s="143"/>
      <c r="D309" s="143"/>
      <c r="E309" s="143"/>
      <c r="F309" s="143"/>
      <c r="G309" s="143"/>
      <c r="H309" s="143"/>
      <c r="I309" s="143"/>
      <c r="J309" s="143"/>
      <c r="K309" s="143"/>
      <c r="L309" s="143"/>
      <c r="M309" s="143"/>
      <c r="N309" s="143"/>
      <c r="O309" s="143"/>
      <c r="P309" s="143"/>
      <c r="Q309" s="143"/>
      <c r="R309" s="143"/>
      <c r="S309" s="143"/>
      <c r="T309" s="143"/>
      <c r="U309" s="143"/>
    </row>
    <row r="310" spans="1:21">
      <c r="A310" s="143"/>
      <c r="B310" s="143"/>
      <c r="C310" s="143"/>
      <c r="D310" s="143"/>
      <c r="E310" s="143"/>
      <c r="F310" s="143"/>
      <c r="G310" s="143"/>
      <c r="H310" s="143"/>
      <c r="I310" s="143"/>
      <c r="J310" s="143"/>
      <c r="K310" s="143"/>
      <c r="L310" s="143"/>
      <c r="M310" s="143"/>
      <c r="N310" s="143"/>
      <c r="O310" s="143"/>
      <c r="P310" s="143"/>
      <c r="Q310" s="143"/>
      <c r="R310" s="143"/>
      <c r="S310" s="143"/>
      <c r="T310" s="143"/>
      <c r="U310" s="143"/>
    </row>
    <row r="311" spans="1:21">
      <c r="A311" s="143"/>
      <c r="B311" s="143"/>
      <c r="C311" s="143"/>
      <c r="D311" s="143"/>
      <c r="E311" s="143"/>
      <c r="F311" s="143"/>
      <c r="G311" s="143"/>
      <c r="H311" s="143"/>
      <c r="I311" s="143"/>
      <c r="J311" s="143"/>
      <c r="K311" s="143"/>
      <c r="L311" s="143"/>
      <c r="M311" s="143"/>
      <c r="N311" s="143"/>
      <c r="O311" s="143"/>
      <c r="P311" s="143"/>
      <c r="Q311" s="143"/>
      <c r="R311" s="143"/>
      <c r="S311" s="143"/>
      <c r="T311" s="143"/>
      <c r="U311" s="143"/>
    </row>
    <row r="312" spans="1:21">
      <c r="A312" s="143"/>
      <c r="B312" s="143"/>
      <c r="C312" s="143"/>
      <c r="D312" s="143"/>
      <c r="E312" s="143"/>
      <c r="F312" s="143"/>
      <c r="G312" s="143"/>
      <c r="H312" s="143"/>
      <c r="I312" s="143"/>
      <c r="J312" s="143"/>
      <c r="K312" s="143"/>
      <c r="L312" s="143"/>
      <c r="M312" s="143"/>
      <c r="N312" s="143"/>
      <c r="O312" s="143"/>
      <c r="P312" s="143"/>
      <c r="Q312" s="143"/>
      <c r="R312" s="143"/>
      <c r="S312" s="143"/>
      <c r="T312" s="143"/>
      <c r="U312" s="143"/>
    </row>
    <row r="313" spans="1:21">
      <c r="A313" s="143"/>
      <c r="B313" s="143"/>
      <c r="C313" s="143"/>
      <c r="D313" s="143"/>
      <c r="E313" s="143"/>
      <c r="F313" s="143"/>
      <c r="G313" s="143"/>
      <c r="H313" s="143"/>
      <c r="I313" s="143"/>
      <c r="J313" s="143"/>
      <c r="K313" s="143"/>
      <c r="L313" s="143"/>
      <c r="M313" s="143"/>
      <c r="N313" s="143"/>
      <c r="O313" s="143"/>
      <c r="P313" s="143"/>
      <c r="Q313" s="143"/>
      <c r="R313" s="143"/>
      <c r="S313" s="143"/>
      <c r="T313" s="143"/>
      <c r="U313" s="143"/>
    </row>
    <row r="314" spans="1:21">
      <c r="A314" s="143"/>
      <c r="B314" s="143"/>
      <c r="C314" s="143"/>
      <c r="D314" s="143"/>
      <c r="E314" s="143"/>
      <c r="F314" s="143"/>
      <c r="G314" s="143"/>
      <c r="H314" s="143"/>
      <c r="I314" s="143"/>
      <c r="J314" s="143"/>
      <c r="K314" s="143"/>
      <c r="L314" s="143"/>
      <c r="M314" s="143"/>
      <c r="N314" s="143"/>
      <c r="O314" s="143"/>
      <c r="P314" s="143"/>
      <c r="Q314" s="143"/>
      <c r="R314" s="143"/>
      <c r="S314" s="143"/>
      <c r="T314" s="143"/>
      <c r="U314" s="143"/>
    </row>
    <row r="315" spans="1:21">
      <c r="A315" s="143"/>
      <c r="B315" s="143"/>
      <c r="C315" s="143"/>
      <c r="D315" s="143"/>
      <c r="E315" s="143"/>
      <c r="F315" s="143"/>
      <c r="G315" s="143"/>
      <c r="H315" s="143"/>
      <c r="I315" s="143"/>
      <c r="J315" s="143"/>
      <c r="K315" s="143"/>
      <c r="L315" s="143"/>
      <c r="M315" s="143"/>
      <c r="N315" s="143"/>
      <c r="O315" s="143"/>
      <c r="P315" s="143"/>
      <c r="Q315" s="143"/>
      <c r="R315" s="143"/>
      <c r="S315" s="143"/>
      <c r="T315" s="143"/>
      <c r="U315" s="143"/>
    </row>
    <row r="316" spans="1:21">
      <c r="A316" s="143"/>
      <c r="B316" s="143"/>
      <c r="C316" s="143"/>
      <c r="D316" s="143"/>
      <c r="E316" s="143"/>
      <c r="F316" s="143"/>
      <c r="G316" s="143"/>
      <c r="H316" s="143"/>
      <c r="I316" s="143"/>
      <c r="J316" s="143"/>
      <c r="K316" s="143"/>
      <c r="L316" s="143"/>
      <c r="M316" s="143"/>
      <c r="N316" s="143"/>
      <c r="O316" s="143"/>
      <c r="P316" s="143"/>
      <c r="Q316" s="143"/>
      <c r="R316" s="143"/>
      <c r="S316" s="143"/>
      <c r="T316" s="143"/>
      <c r="U316" s="143"/>
    </row>
    <row r="317" spans="1:21">
      <c r="A317" s="143"/>
      <c r="B317" s="143"/>
      <c r="C317" s="143"/>
      <c r="D317" s="143"/>
      <c r="E317" s="143"/>
      <c r="F317" s="143"/>
      <c r="G317" s="143"/>
      <c r="H317" s="143"/>
      <c r="I317" s="143"/>
      <c r="J317" s="143"/>
      <c r="K317" s="143"/>
      <c r="L317" s="143"/>
      <c r="M317" s="143"/>
      <c r="N317" s="143"/>
      <c r="O317" s="143"/>
      <c r="P317" s="143"/>
      <c r="Q317" s="143"/>
      <c r="R317" s="143"/>
      <c r="S317" s="143"/>
      <c r="T317" s="143"/>
      <c r="U317" s="143"/>
    </row>
    <row r="318" spans="1:21">
      <c r="A318" s="143"/>
      <c r="B318" s="143"/>
      <c r="C318" s="143"/>
      <c r="D318" s="143"/>
      <c r="E318" s="143"/>
      <c r="F318" s="143"/>
      <c r="G318" s="143"/>
      <c r="H318" s="143"/>
      <c r="I318" s="143"/>
      <c r="J318" s="143"/>
      <c r="K318" s="143"/>
      <c r="L318" s="143"/>
      <c r="M318" s="143"/>
      <c r="N318" s="143"/>
      <c r="O318" s="143"/>
      <c r="P318" s="143"/>
      <c r="Q318" s="143"/>
      <c r="R318" s="143"/>
      <c r="S318" s="143"/>
      <c r="T318" s="143"/>
      <c r="U318" s="143"/>
    </row>
    <row r="319" spans="1:21">
      <c r="A319" s="143"/>
      <c r="B319" s="143"/>
      <c r="C319" s="143"/>
      <c r="D319" s="143"/>
      <c r="E319" s="143"/>
      <c r="F319" s="143"/>
      <c r="G319" s="143"/>
      <c r="H319" s="143"/>
      <c r="I319" s="143"/>
      <c r="J319" s="143"/>
      <c r="K319" s="143"/>
      <c r="L319" s="143"/>
      <c r="M319" s="143"/>
      <c r="N319" s="143"/>
      <c r="O319" s="143"/>
      <c r="P319" s="143"/>
      <c r="Q319" s="143"/>
      <c r="R319" s="143"/>
      <c r="S319" s="143"/>
      <c r="T319" s="143"/>
      <c r="U319" s="143"/>
    </row>
    <row r="320" spans="1:21">
      <c r="A320" s="143"/>
      <c r="B320" s="143"/>
      <c r="C320" s="143"/>
      <c r="D320" s="143"/>
      <c r="E320" s="143"/>
      <c r="F320" s="143"/>
      <c r="G320" s="143"/>
      <c r="H320" s="143"/>
      <c r="I320" s="143"/>
      <c r="J320" s="143"/>
      <c r="K320" s="143"/>
      <c r="L320" s="143"/>
      <c r="M320" s="143"/>
      <c r="N320" s="143"/>
      <c r="O320" s="143"/>
      <c r="P320" s="143"/>
      <c r="Q320" s="143"/>
      <c r="R320" s="143"/>
      <c r="S320" s="143"/>
      <c r="T320" s="143"/>
      <c r="U320" s="143"/>
    </row>
    <row r="321" spans="1:21">
      <c r="A321" s="143"/>
      <c r="B321" s="143"/>
      <c r="C321" s="143"/>
      <c r="D321" s="143"/>
      <c r="E321" s="143"/>
      <c r="F321" s="143"/>
      <c r="G321" s="143"/>
      <c r="H321" s="143"/>
      <c r="I321" s="143"/>
      <c r="J321" s="143"/>
      <c r="K321" s="143"/>
      <c r="L321" s="143"/>
      <c r="M321" s="143"/>
      <c r="N321" s="143"/>
      <c r="O321" s="143"/>
      <c r="P321" s="143"/>
      <c r="Q321" s="143"/>
      <c r="R321" s="143"/>
      <c r="S321" s="143"/>
      <c r="T321" s="143"/>
      <c r="U321" s="143"/>
    </row>
    <row r="322" spans="1:21">
      <c r="A322" s="143"/>
      <c r="B322" s="143"/>
      <c r="C322" s="143"/>
      <c r="D322" s="143"/>
      <c r="E322" s="143"/>
      <c r="F322" s="143"/>
      <c r="G322" s="143"/>
      <c r="H322" s="143"/>
      <c r="I322" s="143"/>
      <c r="J322" s="143"/>
      <c r="K322" s="143"/>
      <c r="L322" s="143"/>
      <c r="M322" s="143"/>
      <c r="N322" s="143"/>
      <c r="O322" s="143"/>
      <c r="P322" s="143"/>
      <c r="Q322" s="143"/>
      <c r="R322" s="143"/>
      <c r="S322" s="143"/>
      <c r="T322" s="143"/>
      <c r="U322" s="143"/>
    </row>
    <row r="323" spans="1:21">
      <c r="A323" s="143"/>
      <c r="B323" s="143"/>
      <c r="C323" s="143"/>
      <c r="D323" s="143"/>
      <c r="E323" s="143"/>
      <c r="F323" s="143"/>
      <c r="G323" s="143"/>
      <c r="H323" s="143"/>
      <c r="I323" s="143"/>
      <c r="J323" s="143"/>
      <c r="K323" s="143"/>
      <c r="L323" s="143"/>
      <c r="M323" s="143"/>
      <c r="N323" s="143"/>
      <c r="O323" s="143"/>
      <c r="P323" s="143"/>
      <c r="Q323" s="143"/>
      <c r="R323" s="143"/>
      <c r="S323" s="143"/>
      <c r="T323" s="143"/>
      <c r="U323" s="143"/>
    </row>
    <row r="324" spans="1:21">
      <c r="A324" s="143"/>
      <c r="B324" s="143"/>
      <c r="C324" s="143"/>
      <c r="D324" s="143"/>
      <c r="E324" s="143"/>
      <c r="F324" s="143"/>
      <c r="G324" s="143"/>
      <c r="H324" s="143"/>
      <c r="I324" s="143"/>
      <c r="J324" s="143"/>
      <c r="K324" s="143"/>
      <c r="L324" s="143"/>
      <c r="M324" s="143"/>
      <c r="N324" s="143"/>
      <c r="O324" s="143"/>
      <c r="P324" s="143"/>
      <c r="Q324" s="143"/>
      <c r="R324" s="143"/>
      <c r="S324" s="143"/>
      <c r="T324" s="143"/>
      <c r="U324" s="143"/>
    </row>
    <row r="325" spans="1:21">
      <c r="A325" s="143"/>
      <c r="B325" s="143"/>
      <c r="C325" s="143"/>
      <c r="D325" s="143"/>
      <c r="E325" s="143"/>
      <c r="F325" s="143"/>
      <c r="G325" s="143"/>
      <c r="H325" s="143"/>
      <c r="I325" s="143"/>
      <c r="J325" s="143"/>
      <c r="K325" s="143"/>
      <c r="L325" s="143"/>
      <c r="M325" s="143"/>
      <c r="N325" s="143"/>
      <c r="O325" s="143"/>
      <c r="P325" s="143"/>
      <c r="Q325" s="143"/>
      <c r="R325" s="143"/>
      <c r="S325" s="143"/>
      <c r="T325" s="143"/>
      <c r="U325" s="143"/>
    </row>
    <row r="326" spans="1:21">
      <c r="A326" s="143"/>
      <c r="B326" s="143"/>
      <c r="C326" s="143"/>
      <c r="D326" s="143"/>
      <c r="E326" s="143"/>
      <c r="F326" s="143"/>
      <c r="G326" s="143"/>
      <c r="H326" s="143"/>
      <c r="I326" s="143"/>
      <c r="J326" s="143"/>
      <c r="K326" s="143"/>
      <c r="L326" s="143"/>
      <c r="M326" s="143"/>
      <c r="N326" s="143"/>
      <c r="O326" s="143"/>
      <c r="P326" s="143"/>
      <c r="Q326" s="143"/>
      <c r="R326" s="143"/>
      <c r="S326" s="143"/>
      <c r="T326" s="143"/>
      <c r="U326" s="143"/>
    </row>
    <row r="327" spans="1:21">
      <c r="A327" s="143"/>
      <c r="B327" s="143"/>
      <c r="C327" s="143"/>
      <c r="D327" s="143"/>
      <c r="E327" s="143"/>
      <c r="F327" s="143"/>
      <c r="G327" s="143"/>
      <c r="H327" s="143"/>
      <c r="I327" s="143"/>
      <c r="J327" s="143"/>
      <c r="K327" s="143"/>
      <c r="L327" s="143"/>
      <c r="M327" s="143"/>
      <c r="N327" s="143"/>
      <c r="O327" s="143"/>
      <c r="P327" s="143"/>
      <c r="Q327" s="143"/>
      <c r="R327" s="143"/>
      <c r="S327" s="143"/>
      <c r="T327" s="143"/>
      <c r="U327" s="143"/>
    </row>
    <row r="328" spans="1:21">
      <c r="A328" s="143"/>
      <c r="B328" s="143"/>
      <c r="C328" s="143"/>
      <c r="D328" s="143"/>
      <c r="E328" s="143"/>
      <c r="F328" s="143"/>
      <c r="G328" s="143"/>
      <c r="H328" s="143"/>
      <c r="I328" s="143"/>
      <c r="J328" s="143"/>
      <c r="K328" s="143"/>
      <c r="L328" s="143"/>
      <c r="M328" s="143"/>
      <c r="N328" s="143"/>
      <c r="O328" s="143"/>
      <c r="P328" s="143"/>
      <c r="Q328" s="143"/>
      <c r="R328" s="143"/>
      <c r="S328" s="143"/>
      <c r="T328" s="143"/>
      <c r="U328" s="143"/>
    </row>
    <row r="329" spans="1:21">
      <c r="A329" s="143"/>
      <c r="B329" s="143"/>
      <c r="C329" s="143"/>
      <c r="D329" s="143"/>
      <c r="E329" s="143"/>
      <c r="F329" s="143"/>
      <c r="G329" s="143"/>
      <c r="H329" s="143"/>
      <c r="I329" s="143"/>
      <c r="J329" s="143"/>
      <c r="K329" s="143"/>
      <c r="L329" s="143"/>
      <c r="M329" s="143"/>
      <c r="N329" s="143"/>
      <c r="O329" s="143"/>
      <c r="P329" s="143"/>
      <c r="Q329" s="143"/>
      <c r="R329" s="143"/>
      <c r="S329" s="143"/>
      <c r="T329" s="143"/>
      <c r="U329" s="143"/>
    </row>
    <row r="330" spans="1:21">
      <c r="A330" s="143"/>
      <c r="B330" s="143"/>
      <c r="C330" s="143"/>
      <c r="D330" s="143"/>
      <c r="E330" s="143"/>
      <c r="F330" s="143"/>
      <c r="G330" s="143"/>
      <c r="H330" s="143"/>
      <c r="I330" s="143"/>
      <c r="J330" s="143"/>
      <c r="K330" s="143"/>
      <c r="L330" s="143"/>
      <c r="M330" s="143"/>
      <c r="N330" s="143"/>
      <c r="O330" s="143"/>
      <c r="P330" s="143"/>
      <c r="Q330" s="143"/>
      <c r="R330" s="143"/>
      <c r="S330" s="143"/>
      <c r="T330" s="143"/>
      <c r="U330" s="143"/>
    </row>
    <row r="331" spans="1:21">
      <c r="A331" s="143"/>
      <c r="B331" s="143"/>
      <c r="C331" s="143"/>
      <c r="D331" s="143"/>
      <c r="E331" s="143"/>
      <c r="F331" s="143"/>
      <c r="G331" s="143"/>
      <c r="H331" s="143"/>
      <c r="I331" s="143"/>
      <c r="J331" s="143"/>
      <c r="K331" s="143"/>
      <c r="L331" s="143"/>
      <c r="M331" s="143"/>
      <c r="N331" s="143"/>
      <c r="O331" s="143"/>
      <c r="P331" s="143"/>
      <c r="Q331" s="143"/>
      <c r="R331" s="143"/>
      <c r="S331" s="143"/>
      <c r="T331" s="143"/>
      <c r="U331" s="143"/>
    </row>
    <row r="332" spans="1:21">
      <c r="A332" s="143"/>
      <c r="B332" s="143"/>
      <c r="C332" s="143"/>
      <c r="D332" s="143"/>
      <c r="E332" s="143"/>
      <c r="F332" s="143"/>
      <c r="G332" s="143"/>
      <c r="H332" s="143"/>
      <c r="I332" s="143"/>
      <c r="J332" s="143"/>
      <c r="K332" s="143"/>
      <c r="L332" s="143"/>
      <c r="M332" s="143"/>
      <c r="N332" s="143"/>
      <c r="O332" s="143"/>
      <c r="P332" s="143"/>
      <c r="Q332" s="143"/>
      <c r="R332" s="143"/>
      <c r="S332" s="143"/>
      <c r="T332" s="143"/>
      <c r="U332" s="143"/>
    </row>
    <row r="333" spans="1:21">
      <c r="A333" s="143"/>
      <c r="B333" s="143"/>
      <c r="C333" s="143"/>
      <c r="D333" s="143"/>
      <c r="E333" s="143"/>
      <c r="F333" s="143"/>
      <c r="G333" s="143"/>
      <c r="H333" s="143"/>
      <c r="I333" s="143"/>
      <c r="J333" s="143"/>
      <c r="K333" s="143"/>
      <c r="L333" s="143"/>
      <c r="M333" s="143"/>
      <c r="N333" s="143"/>
      <c r="O333" s="143"/>
      <c r="P333" s="143"/>
      <c r="Q333" s="143"/>
      <c r="R333" s="143"/>
      <c r="S333" s="143"/>
      <c r="T333" s="143"/>
      <c r="U333" s="143"/>
    </row>
    <row r="334" spans="1:21">
      <c r="A334" s="143"/>
      <c r="B334" s="143"/>
      <c r="C334" s="143"/>
      <c r="D334" s="143"/>
      <c r="E334" s="143"/>
      <c r="F334" s="143"/>
      <c r="G334" s="143"/>
      <c r="H334" s="143"/>
      <c r="I334" s="143"/>
      <c r="J334" s="143"/>
      <c r="K334" s="143"/>
      <c r="L334" s="143"/>
      <c r="M334" s="143"/>
      <c r="N334" s="143"/>
      <c r="O334" s="143"/>
      <c r="P334" s="143"/>
      <c r="Q334" s="143"/>
      <c r="R334" s="143"/>
      <c r="S334" s="143"/>
      <c r="T334" s="143"/>
      <c r="U334" s="143"/>
    </row>
    <row r="335" spans="1:21">
      <c r="A335" s="143"/>
      <c r="B335" s="143"/>
      <c r="C335" s="143"/>
      <c r="D335" s="143"/>
      <c r="E335" s="143"/>
      <c r="F335" s="143"/>
      <c r="G335" s="143"/>
      <c r="H335" s="143"/>
      <c r="I335" s="143"/>
      <c r="J335" s="143"/>
      <c r="K335" s="143"/>
      <c r="L335" s="143"/>
      <c r="M335" s="143"/>
      <c r="N335" s="143"/>
      <c r="O335" s="143"/>
      <c r="P335" s="143"/>
      <c r="Q335" s="143"/>
      <c r="R335" s="143"/>
      <c r="S335" s="143"/>
      <c r="T335" s="143"/>
      <c r="U335" s="143"/>
    </row>
    <row r="336" spans="1:21">
      <c r="A336" s="143"/>
      <c r="B336" s="143"/>
      <c r="C336" s="143"/>
      <c r="D336" s="143"/>
      <c r="E336" s="143"/>
      <c r="F336" s="143"/>
      <c r="G336" s="143"/>
      <c r="H336" s="143"/>
      <c r="I336" s="143"/>
      <c r="J336" s="143"/>
      <c r="K336" s="143"/>
      <c r="L336" s="143"/>
      <c r="M336" s="143"/>
      <c r="N336" s="143"/>
      <c r="O336" s="143"/>
      <c r="P336" s="143"/>
      <c r="Q336" s="143"/>
      <c r="R336" s="143"/>
      <c r="S336" s="143"/>
      <c r="T336" s="143"/>
      <c r="U336" s="143"/>
    </row>
    <row r="337" spans="1:21">
      <c r="A337" s="143"/>
      <c r="B337" s="143"/>
      <c r="C337" s="143"/>
      <c r="D337" s="143"/>
      <c r="E337" s="143"/>
      <c r="F337" s="143"/>
      <c r="G337" s="143"/>
      <c r="H337" s="143"/>
      <c r="I337" s="143"/>
      <c r="J337" s="143"/>
      <c r="K337" s="143"/>
      <c r="L337" s="143"/>
      <c r="M337" s="143"/>
      <c r="N337" s="143"/>
      <c r="O337" s="143"/>
      <c r="P337" s="143"/>
      <c r="Q337" s="143"/>
      <c r="R337" s="143"/>
      <c r="S337" s="143"/>
      <c r="T337" s="143"/>
      <c r="U337" s="143"/>
    </row>
    <row r="338" spans="1:21">
      <c r="A338" s="143"/>
      <c r="B338" s="143"/>
      <c r="C338" s="143"/>
      <c r="D338" s="143"/>
      <c r="E338" s="143"/>
      <c r="F338" s="143"/>
      <c r="G338" s="143"/>
      <c r="H338" s="143"/>
      <c r="I338" s="143"/>
      <c r="J338" s="143"/>
      <c r="K338" s="143"/>
      <c r="L338" s="143"/>
      <c r="M338" s="143"/>
      <c r="N338" s="143"/>
      <c r="O338" s="143"/>
      <c r="P338" s="143"/>
      <c r="Q338" s="143"/>
      <c r="R338" s="143"/>
      <c r="S338" s="143"/>
      <c r="T338" s="143"/>
      <c r="U338" s="143"/>
    </row>
    <row r="339" spans="1:21">
      <c r="A339" s="143"/>
      <c r="B339" s="143"/>
      <c r="C339" s="143"/>
      <c r="D339" s="143"/>
      <c r="E339" s="143"/>
      <c r="F339" s="143"/>
      <c r="G339" s="143"/>
      <c r="H339" s="143"/>
      <c r="I339" s="143"/>
      <c r="J339" s="143"/>
      <c r="K339" s="143"/>
      <c r="L339" s="143"/>
      <c r="M339" s="143"/>
      <c r="N339" s="143"/>
      <c r="O339" s="143"/>
      <c r="P339" s="143"/>
      <c r="Q339" s="143"/>
      <c r="R339" s="143"/>
      <c r="S339" s="143"/>
      <c r="T339" s="143"/>
      <c r="U339" s="143"/>
    </row>
    <row r="340" spans="1:21">
      <c r="A340" s="143"/>
      <c r="B340" s="143"/>
      <c r="C340" s="143"/>
      <c r="D340" s="143"/>
      <c r="E340" s="143"/>
      <c r="F340" s="143"/>
      <c r="G340" s="143"/>
      <c r="H340" s="143"/>
      <c r="I340" s="143"/>
      <c r="J340" s="143"/>
      <c r="K340" s="143"/>
      <c r="L340" s="143"/>
      <c r="M340" s="143"/>
      <c r="N340" s="143"/>
      <c r="O340" s="143"/>
      <c r="P340" s="143"/>
      <c r="Q340" s="143"/>
      <c r="R340" s="143"/>
      <c r="S340" s="143"/>
      <c r="T340" s="143"/>
      <c r="U340" s="143"/>
    </row>
    <row r="341" spans="1:21">
      <c r="A341" s="143"/>
      <c r="B341" s="143"/>
      <c r="C341" s="143"/>
      <c r="D341" s="143"/>
      <c r="E341" s="143"/>
      <c r="F341" s="143"/>
      <c r="G341" s="143"/>
      <c r="H341" s="143"/>
      <c r="I341" s="143"/>
      <c r="J341" s="143"/>
      <c r="K341" s="143"/>
      <c r="L341" s="143"/>
      <c r="M341" s="143"/>
      <c r="N341" s="143"/>
      <c r="O341" s="143"/>
      <c r="P341" s="143"/>
      <c r="Q341" s="143"/>
      <c r="R341" s="143"/>
      <c r="S341" s="143"/>
      <c r="T341" s="143"/>
      <c r="U341" s="143"/>
    </row>
    <row r="342" spans="1:21">
      <c r="A342" s="143"/>
      <c r="B342" s="143"/>
      <c r="C342" s="143"/>
      <c r="D342" s="143"/>
      <c r="E342" s="143"/>
      <c r="F342" s="143"/>
      <c r="G342" s="143"/>
      <c r="H342" s="143"/>
      <c r="I342" s="143"/>
      <c r="J342" s="143"/>
      <c r="K342" s="143"/>
      <c r="L342" s="143"/>
      <c r="M342" s="143"/>
      <c r="N342" s="143"/>
      <c r="O342" s="143"/>
      <c r="P342" s="143"/>
      <c r="Q342" s="143"/>
      <c r="R342" s="143"/>
      <c r="S342" s="143"/>
      <c r="T342" s="143"/>
      <c r="U342" s="143"/>
    </row>
    <row r="343" spans="1:21">
      <c r="A343" s="143"/>
      <c r="B343" s="143"/>
      <c r="C343" s="143"/>
      <c r="D343" s="143"/>
      <c r="E343" s="143"/>
      <c r="F343" s="143"/>
      <c r="G343" s="143"/>
      <c r="H343" s="143"/>
      <c r="I343" s="143"/>
      <c r="J343" s="143"/>
      <c r="K343" s="143"/>
      <c r="L343" s="143"/>
      <c r="M343" s="143"/>
      <c r="N343" s="143"/>
      <c r="O343" s="143"/>
      <c r="P343" s="143"/>
      <c r="Q343" s="143"/>
      <c r="R343" s="143"/>
      <c r="S343" s="143"/>
      <c r="T343" s="143"/>
      <c r="U343" s="143"/>
    </row>
    <row r="344" spans="1:21">
      <c r="A344" s="143"/>
      <c r="B344" s="143"/>
      <c r="C344" s="143"/>
      <c r="D344" s="143"/>
      <c r="E344" s="143"/>
      <c r="F344" s="143"/>
      <c r="G344" s="143"/>
      <c r="H344" s="143"/>
      <c r="I344" s="143"/>
      <c r="J344" s="143"/>
      <c r="K344" s="143"/>
      <c r="L344" s="143"/>
      <c r="M344" s="143"/>
      <c r="N344" s="143"/>
      <c r="O344" s="143"/>
      <c r="P344" s="143"/>
      <c r="Q344" s="143"/>
      <c r="R344" s="143"/>
      <c r="S344" s="143"/>
      <c r="T344" s="143"/>
      <c r="U344" s="143"/>
    </row>
    <row r="345" spans="1:21">
      <c r="A345" s="143"/>
      <c r="B345" s="143"/>
      <c r="C345" s="143"/>
      <c r="D345" s="143"/>
      <c r="E345" s="143"/>
      <c r="F345" s="143"/>
      <c r="G345" s="143"/>
      <c r="H345" s="143"/>
      <c r="I345" s="143"/>
      <c r="J345" s="143"/>
      <c r="K345" s="143"/>
      <c r="L345" s="143"/>
      <c r="M345" s="143"/>
      <c r="N345" s="143"/>
      <c r="O345" s="143"/>
      <c r="P345" s="143"/>
      <c r="Q345" s="143"/>
      <c r="R345" s="143"/>
      <c r="S345" s="143"/>
      <c r="T345" s="143"/>
      <c r="U345" s="143"/>
    </row>
    <row r="346" spans="1:21">
      <c r="A346" s="143"/>
      <c r="B346" s="143"/>
      <c r="C346" s="143"/>
      <c r="D346" s="143"/>
      <c r="E346" s="143"/>
      <c r="F346" s="143"/>
      <c r="G346" s="143"/>
      <c r="H346" s="143"/>
      <c r="I346" s="143"/>
      <c r="J346" s="143"/>
      <c r="K346" s="143"/>
      <c r="L346" s="143"/>
      <c r="M346" s="143"/>
      <c r="N346" s="143"/>
      <c r="O346" s="143"/>
      <c r="P346" s="143"/>
      <c r="Q346" s="143"/>
      <c r="R346" s="143"/>
      <c r="S346" s="143"/>
      <c r="T346" s="143"/>
      <c r="U346" s="143"/>
    </row>
    <row r="347" spans="1:21">
      <c r="A347" s="143"/>
      <c r="B347" s="143"/>
      <c r="C347" s="143"/>
      <c r="D347" s="143"/>
      <c r="E347" s="143"/>
      <c r="F347" s="143"/>
      <c r="G347" s="143"/>
      <c r="H347" s="143"/>
      <c r="I347" s="143"/>
      <c r="J347" s="143"/>
      <c r="K347" s="143"/>
      <c r="L347" s="143"/>
      <c r="M347" s="143"/>
      <c r="N347" s="143"/>
      <c r="O347" s="143"/>
      <c r="P347" s="143"/>
      <c r="Q347" s="143"/>
      <c r="R347" s="143"/>
      <c r="S347" s="143"/>
      <c r="T347" s="143"/>
      <c r="U347" s="143"/>
    </row>
    <row r="348" spans="1:21">
      <c r="A348" s="143"/>
      <c r="B348" s="143"/>
      <c r="C348" s="143"/>
      <c r="D348" s="143"/>
      <c r="E348" s="143"/>
      <c r="F348" s="143"/>
      <c r="G348" s="143"/>
      <c r="H348" s="143"/>
      <c r="I348" s="143"/>
      <c r="J348" s="143"/>
      <c r="K348" s="143"/>
      <c r="L348" s="143"/>
      <c r="M348" s="143"/>
      <c r="N348" s="143"/>
      <c r="O348" s="143"/>
      <c r="P348" s="143"/>
      <c r="Q348" s="143"/>
      <c r="R348" s="143"/>
      <c r="S348" s="143"/>
      <c r="T348" s="143"/>
      <c r="U348" s="143"/>
    </row>
    <row r="349" spans="1:21">
      <c r="A349" s="143"/>
      <c r="B349" s="143"/>
      <c r="C349" s="143"/>
      <c r="D349" s="143"/>
      <c r="E349" s="143"/>
      <c r="F349" s="143"/>
      <c r="G349" s="143"/>
      <c r="H349" s="143"/>
      <c r="I349" s="143"/>
      <c r="J349" s="143"/>
      <c r="K349" s="143"/>
      <c r="L349" s="143"/>
      <c r="M349" s="143"/>
      <c r="N349" s="143"/>
      <c r="O349" s="143"/>
      <c r="P349" s="143"/>
      <c r="Q349" s="143"/>
      <c r="R349" s="143"/>
      <c r="S349" s="143"/>
      <c r="T349" s="143"/>
      <c r="U349" s="143"/>
    </row>
    <row r="350" spans="1:21">
      <c r="A350" s="143"/>
      <c r="B350" s="143"/>
      <c r="C350" s="143"/>
      <c r="D350" s="143"/>
      <c r="E350" s="143"/>
      <c r="F350" s="143"/>
      <c r="G350" s="143"/>
      <c r="H350" s="143"/>
      <c r="I350" s="143"/>
      <c r="J350" s="143"/>
      <c r="K350" s="143"/>
      <c r="L350" s="143"/>
      <c r="M350" s="143"/>
      <c r="N350" s="143"/>
      <c r="O350" s="143"/>
      <c r="P350" s="143"/>
      <c r="Q350" s="143"/>
      <c r="R350" s="143"/>
      <c r="S350" s="143"/>
      <c r="T350" s="143"/>
      <c r="U350" s="143"/>
    </row>
    <row r="351" spans="1:21">
      <c r="A351" s="143"/>
      <c r="B351" s="143"/>
      <c r="C351" s="143"/>
      <c r="D351" s="143"/>
      <c r="E351" s="143"/>
      <c r="F351" s="143"/>
      <c r="G351" s="143"/>
      <c r="H351" s="143"/>
      <c r="I351" s="143"/>
      <c r="J351" s="143"/>
      <c r="K351" s="143"/>
      <c r="L351" s="143"/>
      <c r="M351" s="143"/>
      <c r="N351" s="143"/>
      <c r="O351" s="143"/>
      <c r="P351" s="143"/>
      <c r="Q351" s="143"/>
      <c r="R351" s="143"/>
      <c r="S351" s="143"/>
      <c r="T351" s="143"/>
      <c r="U351" s="143"/>
    </row>
    <row r="352" spans="1:21">
      <c r="A352" s="143"/>
      <c r="B352" s="143"/>
      <c r="C352" s="143"/>
      <c r="D352" s="143"/>
      <c r="E352" s="143"/>
      <c r="F352" s="143"/>
      <c r="G352" s="143"/>
      <c r="H352" s="143"/>
      <c r="I352" s="143"/>
      <c r="J352" s="143"/>
      <c r="K352" s="143"/>
      <c r="L352" s="143"/>
      <c r="M352" s="143"/>
      <c r="N352" s="143"/>
      <c r="O352" s="143"/>
      <c r="P352" s="143"/>
      <c r="Q352" s="143"/>
      <c r="R352" s="143"/>
      <c r="S352" s="143"/>
      <c r="T352" s="143"/>
      <c r="U352" s="143"/>
    </row>
    <row r="353" spans="1:21">
      <c r="A353" s="143"/>
      <c r="B353" s="143"/>
      <c r="C353" s="143"/>
      <c r="D353" s="143"/>
      <c r="E353" s="143"/>
      <c r="F353" s="143"/>
      <c r="G353" s="143"/>
      <c r="H353" s="143"/>
      <c r="I353" s="143"/>
      <c r="J353" s="143"/>
      <c r="K353" s="143"/>
      <c r="L353" s="143"/>
      <c r="M353" s="143"/>
      <c r="N353" s="143"/>
      <c r="O353" s="143"/>
      <c r="P353" s="143"/>
      <c r="Q353" s="143"/>
      <c r="R353" s="143"/>
      <c r="S353" s="143"/>
      <c r="T353" s="143"/>
      <c r="U353" s="143"/>
    </row>
    <row r="354" spans="1:21">
      <c r="A354" s="143"/>
      <c r="B354" s="143"/>
      <c r="C354" s="143"/>
      <c r="D354" s="143"/>
      <c r="E354" s="143"/>
      <c r="F354" s="143"/>
      <c r="G354" s="143"/>
      <c r="H354" s="143"/>
      <c r="I354" s="143"/>
      <c r="J354" s="143"/>
      <c r="K354" s="143"/>
      <c r="L354" s="143"/>
      <c r="M354" s="143"/>
      <c r="N354" s="143"/>
      <c r="O354" s="143"/>
      <c r="P354" s="143"/>
      <c r="Q354" s="143"/>
      <c r="R354" s="143"/>
      <c r="S354" s="143"/>
      <c r="T354" s="143"/>
      <c r="U354" s="143"/>
    </row>
    <row r="355" spans="1:21">
      <c r="A355" s="143"/>
      <c r="B355" s="143"/>
      <c r="C355" s="143"/>
      <c r="D355" s="143"/>
      <c r="E355" s="143"/>
      <c r="F355" s="143"/>
      <c r="G355" s="143"/>
      <c r="H355" s="143"/>
      <c r="I355" s="143"/>
      <c r="J355" s="143"/>
      <c r="K355" s="143"/>
      <c r="L355" s="143"/>
      <c r="M355" s="143"/>
      <c r="N355" s="143"/>
      <c r="O355" s="143"/>
      <c r="P355" s="143"/>
      <c r="Q355" s="143"/>
      <c r="R355" s="143"/>
      <c r="S355" s="143"/>
      <c r="T355" s="143"/>
      <c r="U355" s="143"/>
    </row>
    <row r="356" spans="1:21">
      <c r="A356" s="143"/>
      <c r="B356" s="143"/>
      <c r="C356" s="143"/>
      <c r="D356" s="143"/>
      <c r="E356" s="143"/>
      <c r="F356" s="143"/>
      <c r="G356" s="143"/>
      <c r="H356" s="143"/>
      <c r="I356" s="143"/>
      <c r="J356" s="143"/>
      <c r="K356" s="143"/>
      <c r="L356" s="143"/>
      <c r="M356" s="143"/>
      <c r="N356" s="143"/>
      <c r="O356" s="143"/>
      <c r="P356" s="143"/>
      <c r="Q356" s="143"/>
      <c r="R356" s="143"/>
      <c r="S356" s="143"/>
      <c r="T356" s="143"/>
      <c r="U356" s="143"/>
    </row>
    <row r="357" spans="1:21">
      <c r="A357" s="143"/>
      <c r="B357" s="143"/>
      <c r="C357" s="143"/>
      <c r="D357" s="143"/>
      <c r="E357" s="143"/>
      <c r="F357" s="143"/>
      <c r="G357" s="143"/>
      <c r="H357" s="143"/>
      <c r="I357" s="143"/>
      <c r="J357" s="143"/>
      <c r="K357" s="143"/>
      <c r="L357" s="143"/>
      <c r="M357" s="143"/>
      <c r="N357" s="143"/>
      <c r="O357" s="143"/>
      <c r="P357" s="143"/>
      <c r="Q357" s="143"/>
      <c r="R357" s="143"/>
      <c r="S357" s="143"/>
      <c r="T357" s="143"/>
      <c r="U357" s="143"/>
    </row>
    <row r="358" spans="1:21">
      <c r="A358" s="143"/>
      <c r="B358" s="143"/>
      <c r="C358" s="143"/>
      <c r="D358" s="143"/>
      <c r="E358" s="143"/>
      <c r="F358" s="143"/>
      <c r="G358" s="143"/>
      <c r="H358" s="143"/>
      <c r="I358" s="143"/>
      <c r="J358" s="143"/>
      <c r="K358" s="143"/>
      <c r="L358" s="143"/>
      <c r="M358" s="143"/>
      <c r="N358" s="143"/>
      <c r="O358" s="143"/>
      <c r="P358" s="143"/>
      <c r="Q358" s="143"/>
      <c r="R358" s="143"/>
      <c r="S358" s="143"/>
      <c r="T358" s="143"/>
      <c r="U358" s="143"/>
    </row>
    <row r="359" spans="1:21">
      <c r="A359" s="143"/>
      <c r="B359" s="143"/>
      <c r="C359" s="143"/>
      <c r="D359" s="143"/>
      <c r="E359" s="143"/>
      <c r="F359" s="143"/>
      <c r="G359" s="143"/>
      <c r="H359" s="143"/>
      <c r="I359" s="143"/>
      <c r="J359" s="143"/>
      <c r="K359" s="143"/>
      <c r="L359" s="143"/>
      <c r="M359" s="143"/>
      <c r="N359" s="143"/>
      <c r="O359" s="143"/>
      <c r="P359" s="143"/>
      <c r="Q359" s="143"/>
      <c r="R359" s="143"/>
      <c r="S359" s="143"/>
      <c r="T359" s="143"/>
      <c r="U359" s="143"/>
    </row>
    <row r="360" spans="1:21">
      <c r="A360" s="143"/>
      <c r="B360" s="143"/>
      <c r="C360" s="143"/>
      <c r="D360" s="143"/>
      <c r="E360" s="143"/>
      <c r="F360" s="143"/>
      <c r="G360" s="143"/>
      <c r="H360" s="143"/>
      <c r="I360" s="143"/>
      <c r="J360" s="143"/>
      <c r="K360" s="143"/>
      <c r="L360" s="143"/>
      <c r="M360" s="143"/>
      <c r="N360" s="143"/>
      <c r="O360" s="143"/>
      <c r="P360" s="143"/>
      <c r="Q360" s="143"/>
      <c r="R360" s="143"/>
      <c r="S360" s="143"/>
      <c r="T360" s="143"/>
      <c r="U360" s="143"/>
    </row>
    <row r="361" spans="1:21">
      <c r="A361" s="143"/>
      <c r="B361" s="143"/>
      <c r="C361" s="143"/>
      <c r="D361" s="143"/>
      <c r="E361" s="143"/>
      <c r="F361" s="143"/>
      <c r="G361" s="143"/>
      <c r="H361" s="143"/>
      <c r="I361" s="143"/>
      <c r="J361" s="143"/>
      <c r="K361" s="143"/>
      <c r="L361" s="143"/>
      <c r="M361" s="143"/>
      <c r="N361" s="143"/>
      <c r="O361" s="143"/>
      <c r="P361" s="143"/>
      <c r="Q361" s="143"/>
      <c r="R361" s="143"/>
      <c r="S361" s="143"/>
      <c r="T361" s="143"/>
      <c r="U361" s="143"/>
    </row>
    <row r="362" spans="1:21">
      <c r="A362" s="143"/>
      <c r="B362" s="143"/>
      <c r="C362" s="143"/>
      <c r="D362" s="143"/>
      <c r="E362" s="143"/>
      <c r="F362" s="143"/>
      <c r="G362" s="143"/>
      <c r="H362" s="143"/>
      <c r="I362" s="143"/>
      <c r="J362" s="143"/>
      <c r="K362" s="143"/>
      <c r="L362" s="143"/>
      <c r="M362" s="143"/>
      <c r="N362" s="143"/>
      <c r="O362" s="143"/>
      <c r="P362" s="143"/>
      <c r="Q362" s="143"/>
      <c r="R362" s="143"/>
      <c r="S362" s="143"/>
      <c r="T362" s="143"/>
      <c r="U362" s="143"/>
    </row>
    <row r="363" spans="1:21">
      <c r="A363" s="143"/>
      <c r="B363" s="143"/>
      <c r="C363" s="143"/>
      <c r="D363" s="143"/>
      <c r="E363" s="143"/>
      <c r="F363" s="143"/>
      <c r="G363" s="143"/>
      <c r="H363" s="143"/>
      <c r="I363" s="143"/>
      <c r="J363" s="143"/>
      <c r="K363" s="143"/>
      <c r="L363" s="143"/>
      <c r="M363" s="143"/>
      <c r="N363" s="143"/>
      <c r="O363" s="143"/>
      <c r="P363" s="143"/>
      <c r="Q363" s="143"/>
      <c r="R363" s="143"/>
      <c r="S363" s="143"/>
      <c r="T363" s="143"/>
      <c r="U363" s="143"/>
    </row>
    <row r="364" spans="1:21">
      <c r="A364" s="143"/>
      <c r="B364" s="143"/>
      <c r="C364" s="143"/>
      <c r="D364" s="143"/>
      <c r="E364" s="143"/>
      <c r="F364" s="143"/>
      <c r="G364" s="143"/>
      <c r="H364" s="143"/>
      <c r="I364" s="143"/>
      <c r="J364" s="143"/>
      <c r="K364" s="143"/>
      <c r="L364" s="143"/>
      <c r="M364" s="143"/>
      <c r="N364" s="143"/>
      <c r="O364" s="143"/>
      <c r="P364" s="143"/>
      <c r="Q364" s="143"/>
      <c r="R364" s="143"/>
      <c r="S364" s="143"/>
      <c r="T364" s="143"/>
      <c r="U364" s="143"/>
    </row>
    <row r="365" spans="1:21">
      <c r="A365" s="143"/>
      <c r="B365" s="143"/>
      <c r="C365" s="143"/>
      <c r="D365" s="143"/>
      <c r="E365" s="143"/>
      <c r="F365" s="143"/>
      <c r="G365" s="143"/>
      <c r="H365" s="143"/>
      <c r="I365" s="143"/>
      <c r="J365" s="143"/>
      <c r="K365" s="143"/>
      <c r="L365" s="143"/>
      <c r="M365" s="143"/>
      <c r="N365" s="143"/>
      <c r="O365" s="143"/>
      <c r="P365" s="143"/>
      <c r="Q365" s="143"/>
      <c r="R365" s="143"/>
      <c r="S365" s="143"/>
      <c r="T365" s="143"/>
      <c r="U365" s="143"/>
    </row>
    <row r="366" spans="1:21">
      <c r="A366" s="143"/>
      <c r="B366" s="143"/>
      <c r="C366" s="143"/>
      <c r="D366" s="143"/>
      <c r="E366" s="143"/>
      <c r="F366" s="143"/>
      <c r="G366" s="143"/>
      <c r="H366" s="143"/>
      <c r="I366" s="143"/>
      <c r="J366" s="143"/>
      <c r="K366" s="143"/>
      <c r="L366" s="143"/>
      <c r="M366" s="143"/>
      <c r="N366" s="143"/>
      <c r="O366" s="143"/>
      <c r="P366" s="143"/>
      <c r="Q366" s="143"/>
      <c r="R366" s="143"/>
      <c r="S366" s="143"/>
      <c r="T366" s="143"/>
      <c r="U366" s="143"/>
    </row>
    <row r="367" spans="1:21">
      <c r="A367" s="143"/>
      <c r="B367" s="143"/>
      <c r="C367" s="143"/>
      <c r="D367" s="143"/>
      <c r="E367" s="143"/>
      <c r="F367" s="143"/>
      <c r="G367" s="143"/>
      <c r="H367" s="143"/>
      <c r="I367" s="143"/>
      <c r="J367" s="143"/>
      <c r="K367" s="143"/>
      <c r="L367" s="143"/>
      <c r="M367" s="143"/>
      <c r="N367" s="143"/>
      <c r="O367" s="143"/>
      <c r="P367" s="143"/>
      <c r="Q367" s="143"/>
      <c r="R367" s="143"/>
      <c r="S367" s="143"/>
      <c r="T367" s="143"/>
      <c r="U367" s="143"/>
    </row>
    <row r="368" spans="1:21">
      <c r="A368" s="143"/>
      <c r="B368" s="143"/>
      <c r="C368" s="143"/>
      <c r="D368" s="143"/>
      <c r="E368" s="143"/>
      <c r="F368" s="143"/>
      <c r="G368" s="143"/>
      <c r="H368" s="143"/>
      <c r="I368" s="143"/>
      <c r="J368" s="143"/>
      <c r="K368" s="143"/>
      <c r="L368" s="143"/>
      <c r="M368" s="143"/>
      <c r="N368" s="143"/>
      <c r="O368" s="143"/>
      <c r="P368" s="143"/>
      <c r="Q368" s="143"/>
      <c r="R368" s="143"/>
      <c r="S368" s="143"/>
      <c r="T368" s="143"/>
      <c r="U368" s="143"/>
    </row>
    <row r="369" spans="1:21">
      <c r="A369" s="143"/>
      <c r="B369" s="143"/>
      <c r="C369" s="143"/>
      <c r="D369" s="143"/>
      <c r="E369" s="143"/>
      <c r="F369" s="143"/>
      <c r="G369" s="143"/>
      <c r="H369" s="143"/>
      <c r="I369" s="143"/>
      <c r="J369" s="143"/>
      <c r="K369" s="143"/>
      <c r="L369" s="143"/>
      <c r="M369" s="143"/>
      <c r="N369" s="143"/>
      <c r="O369" s="143"/>
      <c r="P369" s="143"/>
      <c r="Q369" s="143"/>
      <c r="R369" s="143"/>
      <c r="S369" s="143"/>
      <c r="T369" s="143"/>
      <c r="U369" s="143"/>
    </row>
    <row r="370" spans="1:21">
      <c r="A370" s="143"/>
      <c r="B370" s="143"/>
      <c r="C370" s="143"/>
      <c r="D370" s="143"/>
      <c r="E370" s="143"/>
      <c r="F370" s="143"/>
      <c r="G370" s="143"/>
      <c r="H370" s="143"/>
      <c r="I370" s="143"/>
      <c r="J370" s="143"/>
      <c r="K370" s="143"/>
      <c r="L370" s="143"/>
      <c r="M370" s="143"/>
      <c r="N370" s="143"/>
      <c r="O370" s="143"/>
      <c r="P370" s="143"/>
      <c r="Q370" s="143"/>
      <c r="R370" s="143"/>
      <c r="S370" s="143"/>
      <c r="T370" s="143"/>
      <c r="U370" s="143"/>
    </row>
    <row r="371" spans="1:21">
      <c r="A371" s="143"/>
      <c r="B371" s="143"/>
      <c r="C371" s="143"/>
      <c r="D371" s="143"/>
      <c r="E371" s="143"/>
      <c r="F371" s="143"/>
      <c r="G371" s="143"/>
      <c r="H371" s="143"/>
      <c r="I371" s="143"/>
      <c r="J371" s="143"/>
      <c r="K371" s="143"/>
      <c r="L371" s="143"/>
      <c r="M371" s="143"/>
      <c r="N371" s="143"/>
      <c r="O371" s="143"/>
      <c r="P371" s="143"/>
      <c r="Q371" s="143"/>
      <c r="R371" s="143"/>
      <c r="S371" s="143"/>
      <c r="T371" s="143"/>
      <c r="U371" s="143"/>
    </row>
    <row r="372" spans="1:21">
      <c r="A372" s="143"/>
      <c r="B372" s="143"/>
      <c r="C372" s="143"/>
      <c r="D372" s="143"/>
      <c r="E372" s="143"/>
      <c r="F372" s="143"/>
      <c r="G372" s="143"/>
      <c r="H372" s="143"/>
      <c r="I372" s="143"/>
      <c r="J372" s="143"/>
      <c r="K372" s="143"/>
      <c r="L372" s="143"/>
      <c r="M372" s="143"/>
      <c r="N372" s="143"/>
      <c r="O372" s="143"/>
      <c r="P372" s="143"/>
      <c r="Q372" s="143"/>
      <c r="R372" s="143"/>
      <c r="S372" s="143"/>
      <c r="T372" s="143"/>
      <c r="U372" s="143"/>
    </row>
    <row r="373" spans="1:21">
      <c r="A373" s="143"/>
      <c r="B373" s="143"/>
      <c r="C373" s="143"/>
      <c r="D373" s="143"/>
      <c r="E373" s="143"/>
      <c r="F373" s="143"/>
      <c r="G373" s="143"/>
      <c r="H373" s="143"/>
      <c r="I373" s="143"/>
      <c r="J373" s="143"/>
      <c r="K373" s="143"/>
      <c r="L373" s="143"/>
      <c r="M373" s="143"/>
      <c r="N373" s="143"/>
      <c r="O373" s="143"/>
      <c r="P373" s="143"/>
      <c r="Q373" s="143"/>
      <c r="R373" s="143"/>
      <c r="S373" s="143"/>
      <c r="T373" s="143"/>
      <c r="U373" s="143"/>
    </row>
    <row r="374" spans="1:21">
      <c r="A374" s="143"/>
      <c r="B374" s="143"/>
      <c r="C374" s="143"/>
      <c r="D374" s="143"/>
      <c r="E374" s="143"/>
      <c r="F374" s="143"/>
      <c r="G374" s="143"/>
      <c r="H374" s="143"/>
      <c r="I374" s="143"/>
      <c r="J374" s="143"/>
      <c r="K374" s="143"/>
      <c r="L374" s="143"/>
      <c r="M374" s="143"/>
      <c r="N374" s="143"/>
      <c r="O374" s="143"/>
      <c r="P374" s="143"/>
      <c r="Q374" s="143"/>
      <c r="R374" s="143"/>
      <c r="S374" s="143"/>
      <c r="T374" s="143"/>
      <c r="U374" s="143"/>
    </row>
    <row r="375" spans="1:21">
      <c r="A375" s="143"/>
      <c r="B375" s="143"/>
      <c r="C375" s="143"/>
      <c r="D375" s="143"/>
      <c r="E375" s="143"/>
      <c r="F375" s="143"/>
      <c r="G375" s="143"/>
      <c r="H375" s="143"/>
      <c r="I375" s="143"/>
      <c r="J375" s="143"/>
      <c r="K375" s="143"/>
      <c r="L375" s="143"/>
      <c r="M375" s="143"/>
      <c r="N375" s="143"/>
      <c r="O375" s="143"/>
      <c r="P375" s="143"/>
      <c r="Q375" s="143"/>
      <c r="R375" s="143"/>
      <c r="S375" s="143"/>
      <c r="T375" s="143"/>
      <c r="U375" s="143"/>
    </row>
    <row r="376" spans="1:21">
      <c r="A376" s="143"/>
      <c r="B376" s="143"/>
      <c r="C376" s="143"/>
      <c r="D376" s="143"/>
      <c r="E376" s="143"/>
      <c r="F376" s="143"/>
      <c r="G376" s="143"/>
      <c r="H376" s="143"/>
      <c r="I376" s="143"/>
      <c r="J376" s="143"/>
      <c r="K376" s="143"/>
      <c r="L376" s="143"/>
      <c r="M376" s="143"/>
      <c r="N376" s="143"/>
      <c r="O376" s="143"/>
      <c r="P376" s="143"/>
      <c r="Q376" s="143"/>
      <c r="R376" s="143"/>
      <c r="S376" s="143"/>
      <c r="T376" s="143"/>
      <c r="U376" s="143"/>
    </row>
    <row r="377" spans="1:21">
      <c r="A377" s="143"/>
      <c r="B377" s="143"/>
      <c r="C377" s="143"/>
      <c r="D377" s="143"/>
      <c r="E377" s="143"/>
      <c r="F377" s="143"/>
      <c r="G377" s="143"/>
      <c r="H377" s="143"/>
      <c r="I377" s="143"/>
      <c r="J377" s="143"/>
      <c r="K377" s="143"/>
      <c r="L377" s="143"/>
      <c r="M377" s="143"/>
      <c r="N377" s="143"/>
      <c r="O377" s="143"/>
      <c r="P377" s="143"/>
      <c r="Q377" s="143"/>
      <c r="R377" s="143"/>
      <c r="S377" s="143"/>
      <c r="T377" s="143"/>
      <c r="U377" s="143"/>
    </row>
    <row r="378" spans="1:21">
      <c r="A378" s="143"/>
      <c r="B378" s="143"/>
      <c r="C378" s="143"/>
      <c r="D378" s="143"/>
      <c r="E378" s="143"/>
      <c r="F378" s="143"/>
      <c r="G378" s="143"/>
      <c r="H378" s="143"/>
      <c r="I378" s="143"/>
      <c r="J378" s="143"/>
      <c r="K378" s="143"/>
      <c r="L378" s="143"/>
      <c r="M378" s="143"/>
      <c r="N378" s="143"/>
      <c r="O378" s="143"/>
      <c r="P378" s="143"/>
      <c r="Q378" s="143"/>
      <c r="R378" s="143"/>
      <c r="S378" s="143"/>
      <c r="T378" s="143"/>
      <c r="U378" s="143"/>
    </row>
    <row r="379" spans="1:21">
      <c r="A379" s="143"/>
      <c r="B379" s="143"/>
      <c r="C379" s="143"/>
      <c r="D379" s="143"/>
      <c r="E379" s="143"/>
      <c r="F379" s="143"/>
      <c r="G379" s="143"/>
      <c r="H379" s="143"/>
      <c r="I379" s="143"/>
      <c r="J379" s="143"/>
      <c r="K379" s="143"/>
      <c r="L379" s="143"/>
      <c r="M379" s="143"/>
      <c r="N379" s="143"/>
      <c r="O379" s="143"/>
      <c r="P379" s="143"/>
      <c r="Q379" s="143"/>
      <c r="R379" s="143"/>
      <c r="S379" s="143"/>
      <c r="T379" s="143"/>
      <c r="U379" s="143"/>
    </row>
    <row r="380" spans="1:21">
      <c r="A380" s="143"/>
      <c r="B380" s="143"/>
      <c r="C380" s="143"/>
      <c r="D380" s="143"/>
      <c r="E380" s="143"/>
      <c r="F380" s="143"/>
      <c r="G380" s="143"/>
      <c r="H380" s="143"/>
      <c r="I380" s="143"/>
      <c r="J380" s="143"/>
      <c r="K380" s="143"/>
      <c r="L380" s="143"/>
      <c r="M380" s="143"/>
      <c r="N380" s="143"/>
      <c r="O380" s="143"/>
      <c r="P380" s="143"/>
      <c r="Q380" s="143"/>
      <c r="R380" s="143"/>
      <c r="S380" s="143"/>
      <c r="T380" s="143"/>
      <c r="U380" s="143"/>
    </row>
    <row r="381" spans="1:21">
      <c r="A381" s="143"/>
      <c r="B381" s="143"/>
      <c r="C381" s="143"/>
      <c r="D381" s="143"/>
      <c r="E381" s="143"/>
      <c r="F381" s="143"/>
      <c r="G381" s="143"/>
      <c r="H381" s="143"/>
      <c r="I381" s="143"/>
      <c r="J381" s="143"/>
      <c r="K381" s="143"/>
      <c r="L381" s="143"/>
      <c r="M381" s="143"/>
      <c r="N381" s="143"/>
      <c r="O381" s="143"/>
      <c r="P381" s="143"/>
      <c r="Q381" s="143"/>
      <c r="R381" s="143"/>
      <c r="S381" s="143"/>
      <c r="T381" s="143"/>
      <c r="U381" s="143"/>
    </row>
    <row r="382" spans="1:21">
      <c r="A382" s="143"/>
      <c r="B382" s="143"/>
      <c r="C382" s="143"/>
      <c r="D382" s="143"/>
      <c r="E382" s="143"/>
      <c r="F382" s="143"/>
      <c r="G382" s="143"/>
      <c r="H382" s="143"/>
      <c r="I382" s="143"/>
      <c r="J382" s="143"/>
      <c r="K382" s="143"/>
      <c r="L382" s="143"/>
      <c r="M382" s="143"/>
      <c r="N382" s="143"/>
      <c r="O382" s="143"/>
      <c r="P382" s="143"/>
      <c r="Q382" s="143"/>
      <c r="R382" s="143"/>
      <c r="S382" s="143"/>
      <c r="T382" s="143"/>
      <c r="U382" s="14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L34" sqref="L34"/>
    </sheetView>
  </sheetViews>
  <sheetFormatPr defaultRowHeight="15"/>
  <cols>
    <col min="1" max="1" width="17.7109375" style="188" customWidth="1"/>
    <col min="2" max="2" width="30.140625" style="188" customWidth="1"/>
    <col min="3" max="3" width="12.28515625" style="188" customWidth="1"/>
    <col min="4" max="5" width="15" style="188" customWidth="1"/>
    <col min="6" max="7" width="13.28515625" style="188" customWidth="1"/>
    <col min="8" max="8" width="12.28515625" style="188" customWidth="1"/>
    <col min="9" max="9" width="17.85546875" style="188" customWidth="1"/>
    <col min="10" max="10" width="16.7109375" style="188" customWidth="1"/>
    <col min="11" max="11" width="24.5703125" style="188" customWidth="1"/>
    <col min="12" max="12" width="30.85546875" style="188" customWidth="1"/>
    <col min="13" max="13" width="27.140625" style="188" customWidth="1"/>
    <col min="14" max="14" width="32.42578125" style="188" customWidth="1"/>
    <col min="15" max="15" width="13.28515625" style="188" customWidth="1"/>
    <col min="16" max="16" width="8.7109375" style="188" customWidth="1"/>
    <col min="17" max="17" width="12.7109375" style="188" customWidth="1"/>
    <col min="18" max="18" width="9.140625" style="188"/>
    <col min="19" max="19" width="17" style="188" customWidth="1"/>
    <col min="20" max="21" width="12" style="188" customWidth="1"/>
    <col min="22" max="22" width="11" style="188" customWidth="1"/>
    <col min="23" max="25" width="17.7109375" style="188" customWidth="1"/>
    <col min="26" max="26" width="46.5703125" style="188" customWidth="1"/>
    <col min="27" max="28" width="12.28515625" style="188" customWidth="1"/>
    <col min="29" max="16384" width="9.140625" style="188"/>
  </cols>
  <sheetData>
    <row r="1" spans="1:28" ht="18.75">
      <c r="Z1" s="10" t="s">
        <v>67</v>
      </c>
    </row>
    <row r="2" spans="1:28" ht="18.75">
      <c r="Z2" s="4" t="s">
        <v>9</v>
      </c>
    </row>
    <row r="3" spans="1:28" ht="18.75">
      <c r="Z3" s="4" t="s">
        <v>66</v>
      </c>
    </row>
    <row r="4" spans="1:28" ht="18.75" customHeight="1">
      <c r="A4" s="310" t="str">
        <f>'3.3 паспорт описание'!A5:C5</f>
        <v>Год раскрытия информации: 2020 год</v>
      </c>
      <c r="B4" s="310"/>
      <c r="C4" s="310"/>
      <c r="D4" s="310"/>
      <c r="E4" s="310"/>
      <c r="F4" s="310"/>
      <c r="G4" s="310"/>
      <c r="H4" s="310"/>
      <c r="I4" s="310"/>
      <c r="J4" s="310"/>
      <c r="K4" s="310"/>
      <c r="L4" s="310"/>
      <c r="M4" s="310"/>
      <c r="N4" s="310"/>
      <c r="O4" s="310"/>
      <c r="P4" s="310"/>
      <c r="Q4" s="310"/>
      <c r="R4" s="310"/>
      <c r="S4" s="310"/>
      <c r="T4" s="310"/>
      <c r="U4" s="310"/>
      <c r="V4" s="310"/>
      <c r="W4" s="310"/>
      <c r="X4" s="310"/>
      <c r="Y4" s="310"/>
      <c r="Z4" s="310"/>
    </row>
    <row r="6" spans="1:28" ht="18.75">
      <c r="A6" s="316" t="s">
        <v>8</v>
      </c>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170"/>
      <c r="AB6" s="170"/>
    </row>
    <row r="7" spans="1:28" ht="18.75">
      <c r="A7" s="316"/>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170"/>
      <c r="AB7" s="170"/>
    </row>
    <row r="8" spans="1:28" ht="18.75">
      <c r="A8" s="317" t="str">
        <f>'3.3 паспорт описание'!A9:C9</f>
        <v>Филиал АО "Чукотэнерго" Северные электрические сети</v>
      </c>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172"/>
      <c r="AB8" s="17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174"/>
      <c r="AB9" s="174"/>
    </row>
    <row r="10" spans="1:28" ht="18.75">
      <c r="A10" s="316"/>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170"/>
      <c r="AB10" s="170"/>
    </row>
    <row r="11" spans="1:28" ht="18.75">
      <c r="A11" s="317" t="str">
        <f>'3.3 паспорт описание'!A12:C12</f>
        <v>K_524-СЭС-23</v>
      </c>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172"/>
      <c r="AB11" s="172"/>
    </row>
    <row r="12" spans="1:28" ht="15.75">
      <c r="A12" s="321" t="s">
        <v>6</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174"/>
      <c r="AB12" s="174"/>
    </row>
    <row r="13" spans="1:28" ht="18.75">
      <c r="A13" s="323"/>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111"/>
      <c r="AB13" s="111"/>
    </row>
    <row r="14" spans="1:28" ht="15.75">
      <c r="A14" s="322" t="str">
        <f>'3.3 паспорт описание'!A15:C15</f>
        <v>Строительство двух одноцепных ВЛ 110 кВ Певек-Билибино (этап строительства №1)</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172"/>
      <c r="AB14" s="172"/>
    </row>
    <row r="15" spans="1:28" ht="15.75">
      <c r="A15" s="321" t="s">
        <v>4</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174"/>
      <c r="AB15" s="174"/>
    </row>
    <row r="16" spans="1:28">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189"/>
      <c r="AB16" s="189"/>
    </row>
    <row r="17" spans="1:28">
      <c r="A17" s="370"/>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189"/>
      <c r="AB17" s="189"/>
    </row>
    <row r="18" spans="1:28">
      <c r="A18" s="370"/>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189"/>
      <c r="AB18" s="189"/>
    </row>
    <row r="19" spans="1:28">
      <c r="A19" s="370"/>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189"/>
      <c r="AB19" s="189"/>
    </row>
    <row r="20" spans="1:28">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190"/>
      <c r="AB20" s="190"/>
    </row>
    <row r="21" spans="1:28">
      <c r="A21" s="364"/>
      <c r="B21" s="364"/>
      <c r="C21" s="364"/>
      <c r="D21" s="364"/>
      <c r="E21" s="364"/>
      <c r="F21" s="364"/>
      <c r="G21" s="364"/>
      <c r="H21" s="364"/>
      <c r="I21" s="364"/>
      <c r="J21" s="364"/>
      <c r="K21" s="364"/>
      <c r="L21" s="364"/>
      <c r="M21" s="364"/>
      <c r="N21" s="364"/>
      <c r="O21" s="364"/>
      <c r="P21" s="364"/>
      <c r="Q21" s="364"/>
      <c r="R21" s="364"/>
      <c r="S21" s="364"/>
      <c r="T21" s="364"/>
      <c r="U21" s="364"/>
      <c r="V21" s="364"/>
      <c r="W21" s="364"/>
      <c r="X21" s="364"/>
      <c r="Y21" s="364"/>
      <c r="Z21" s="364"/>
      <c r="AA21" s="190"/>
      <c r="AB21" s="190"/>
    </row>
    <row r="22" spans="1:28">
      <c r="A22" s="365" t="s">
        <v>421</v>
      </c>
      <c r="B22" s="365"/>
      <c r="C22" s="365"/>
      <c r="D22" s="365"/>
      <c r="E22" s="365"/>
      <c r="F22" s="365"/>
      <c r="G22" s="365"/>
      <c r="H22" s="365"/>
      <c r="I22" s="365"/>
      <c r="J22" s="365"/>
      <c r="K22" s="365"/>
      <c r="L22" s="365"/>
      <c r="M22" s="365"/>
      <c r="N22" s="365"/>
      <c r="O22" s="365"/>
      <c r="P22" s="365"/>
      <c r="Q22" s="365"/>
      <c r="R22" s="365"/>
      <c r="S22" s="365"/>
      <c r="T22" s="365"/>
      <c r="U22" s="365"/>
      <c r="V22" s="365"/>
      <c r="W22" s="365"/>
      <c r="X22" s="365"/>
      <c r="Y22" s="365"/>
      <c r="Z22" s="365"/>
      <c r="AA22" s="191"/>
      <c r="AB22" s="191"/>
    </row>
    <row r="23" spans="1:28" ht="32.25" customHeight="1">
      <c r="A23" s="367" t="s">
        <v>279</v>
      </c>
      <c r="B23" s="368"/>
      <c r="C23" s="368"/>
      <c r="D23" s="368"/>
      <c r="E23" s="368"/>
      <c r="F23" s="368"/>
      <c r="G23" s="368"/>
      <c r="H23" s="368"/>
      <c r="I23" s="368"/>
      <c r="J23" s="368"/>
      <c r="K23" s="368"/>
      <c r="L23" s="369"/>
      <c r="M23" s="366" t="s">
        <v>280</v>
      </c>
      <c r="N23" s="366"/>
      <c r="O23" s="366"/>
      <c r="P23" s="366"/>
      <c r="Q23" s="366"/>
      <c r="R23" s="366"/>
      <c r="S23" s="366"/>
      <c r="T23" s="366"/>
      <c r="U23" s="366"/>
      <c r="V23" s="366"/>
      <c r="W23" s="366"/>
      <c r="X23" s="366"/>
      <c r="Y23" s="366"/>
      <c r="Z23" s="366"/>
    </row>
    <row r="24" spans="1:28" ht="151.5" customHeight="1">
      <c r="A24" s="192" t="s">
        <v>228</v>
      </c>
      <c r="B24" s="193" t="s">
        <v>234</v>
      </c>
      <c r="C24" s="192" t="s">
        <v>276</v>
      </c>
      <c r="D24" s="192" t="s">
        <v>229</v>
      </c>
      <c r="E24" s="192" t="s">
        <v>277</v>
      </c>
      <c r="F24" s="192" t="s">
        <v>517</v>
      </c>
      <c r="G24" s="192" t="s">
        <v>518</v>
      </c>
      <c r="H24" s="192" t="s">
        <v>230</v>
      </c>
      <c r="I24" s="192" t="s">
        <v>519</v>
      </c>
      <c r="J24" s="192" t="s">
        <v>235</v>
      </c>
      <c r="K24" s="193" t="s">
        <v>233</v>
      </c>
      <c r="L24" s="193" t="s">
        <v>231</v>
      </c>
      <c r="M24" s="194" t="s">
        <v>237</v>
      </c>
      <c r="N24" s="193" t="s">
        <v>520</v>
      </c>
      <c r="O24" s="192" t="s">
        <v>521</v>
      </c>
      <c r="P24" s="192" t="s">
        <v>522</v>
      </c>
      <c r="Q24" s="192" t="s">
        <v>523</v>
      </c>
      <c r="R24" s="192" t="s">
        <v>230</v>
      </c>
      <c r="S24" s="192" t="s">
        <v>524</v>
      </c>
      <c r="T24" s="192" t="s">
        <v>525</v>
      </c>
      <c r="U24" s="192" t="s">
        <v>526</v>
      </c>
      <c r="V24" s="192" t="s">
        <v>523</v>
      </c>
      <c r="W24" s="195" t="s">
        <v>527</v>
      </c>
      <c r="X24" s="195" t="s">
        <v>528</v>
      </c>
      <c r="Y24" s="195" t="s">
        <v>529</v>
      </c>
      <c r="Z24" s="196" t="s">
        <v>238</v>
      </c>
    </row>
    <row r="25" spans="1:28" ht="16.5" customHeight="1">
      <c r="A25" s="192">
        <v>1</v>
      </c>
      <c r="B25" s="193">
        <v>2</v>
      </c>
      <c r="C25" s="192">
        <v>3</v>
      </c>
      <c r="D25" s="193">
        <v>4</v>
      </c>
      <c r="E25" s="192">
        <v>5</v>
      </c>
      <c r="F25" s="193">
        <v>6</v>
      </c>
      <c r="G25" s="192">
        <v>7</v>
      </c>
      <c r="H25" s="193">
        <v>8</v>
      </c>
      <c r="I25" s="192">
        <v>9</v>
      </c>
      <c r="J25" s="193">
        <v>10</v>
      </c>
      <c r="K25" s="192">
        <v>11</v>
      </c>
      <c r="L25" s="193">
        <v>12</v>
      </c>
      <c r="M25" s="192">
        <v>13</v>
      </c>
      <c r="N25" s="193">
        <v>14</v>
      </c>
      <c r="O25" s="192">
        <v>15</v>
      </c>
      <c r="P25" s="193">
        <v>16</v>
      </c>
      <c r="Q25" s="192">
        <v>17</v>
      </c>
      <c r="R25" s="193">
        <v>18</v>
      </c>
      <c r="S25" s="192">
        <v>19</v>
      </c>
      <c r="T25" s="193">
        <v>20</v>
      </c>
      <c r="U25" s="192">
        <v>21</v>
      </c>
      <c r="V25" s="193">
        <v>22</v>
      </c>
      <c r="W25" s="192">
        <v>23</v>
      </c>
      <c r="X25" s="193">
        <v>24</v>
      </c>
      <c r="Y25" s="192">
        <v>25</v>
      </c>
      <c r="Z25" s="193">
        <v>26</v>
      </c>
    </row>
    <row r="26" spans="1:28" ht="45.75" customHeight="1">
      <c r="A26" s="197" t="s">
        <v>440</v>
      </c>
      <c r="B26" s="197" t="s">
        <v>440</v>
      </c>
      <c r="C26" s="197" t="s">
        <v>440</v>
      </c>
      <c r="D26" s="197" t="s">
        <v>440</v>
      </c>
      <c r="E26" s="197" t="s">
        <v>440</v>
      </c>
      <c r="F26" s="197" t="s">
        <v>440</v>
      </c>
      <c r="G26" s="197" t="s">
        <v>440</v>
      </c>
      <c r="H26" s="197" t="s">
        <v>440</v>
      </c>
      <c r="I26" s="197" t="s">
        <v>440</v>
      </c>
      <c r="J26" s="197" t="s">
        <v>440</v>
      </c>
      <c r="K26" s="197" t="s">
        <v>440</v>
      </c>
      <c r="L26" s="197" t="s">
        <v>440</v>
      </c>
      <c r="M26" s="197" t="s">
        <v>440</v>
      </c>
      <c r="N26" s="197" t="s">
        <v>440</v>
      </c>
      <c r="O26" s="197" t="s">
        <v>440</v>
      </c>
      <c r="P26" s="197" t="s">
        <v>440</v>
      </c>
      <c r="Q26" s="197" t="s">
        <v>440</v>
      </c>
      <c r="R26" s="197" t="s">
        <v>440</v>
      </c>
      <c r="S26" s="197" t="s">
        <v>440</v>
      </c>
      <c r="T26" s="197" t="s">
        <v>440</v>
      </c>
      <c r="U26" s="197" t="s">
        <v>440</v>
      </c>
      <c r="V26" s="197" t="s">
        <v>440</v>
      </c>
      <c r="W26" s="197" t="s">
        <v>440</v>
      </c>
      <c r="X26" s="197" t="s">
        <v>440</v>
      </c>
      <c r="Y26" s="197" t="s">
        <v>440</v>
      </c>
      <c r="Z26" s="197" t="s">
        <v>440</v>
      </c>
    </row>
    <row r="30" spans="1:28">
      <c r="A30" s="19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D4" zoomScale="80" zoomScaleSheetLayoutView="80" workbookViewId="0">
      <selection activeCell="S21" sqref="S21:W28"/>
    </sheetView>
  </sheetViews>
  <sheetFormatPr defaultRowHeight="15"/>
  <cols>
    <col min="1" max="1" width="7.42578125" style="187" customWidth="1"/>
    <col min="2" max="2" width="25.5703125" style="187" customWidth="1"/>
    <col min="3" max="3" width="71.28515625" style="187" customWidth="1"/>
    <col min="4" max="4" width="16.140625" style="187" customWidth="1"/>
    <col min="5" max="5" width="9.42578125" style="187" customWidth="1"/>
    <col min="6" max="6" width="8.7109375" style="187" customWidth="1"/>
    <col min="7" max="7" width="9" style="187" customWidth="1"/>
    <col min="8" max="8" width="8.42578125" style="187" customWidth="1"/>
    <col min="9" max="9" width="33.85546875" style="187" customWidth="1"/>
    <col min="10" max="11" width="19.140625" style="187" customWidth="1"/>
    <col min="12" max="12" width="16" style="187" customWidth="1"/>
    <col min="13" max="13" width="14.85546875" style="187" customWidth="1"/>
    <col min="14" max="14" width="16.28515625" style="187" customWidth="1"/>
    <col min="15" max="19" width="9.140625" style="187"/>
    <col min="20" max="20" width="19.140625" style="187" customWidth="1"/>
    <col min="21" max="21" width="28" style="215" customWidth="1"/>
    <col min="22" max="16384" width="9.140625" style="187"/>
  </cols>
  <sheetData>
    <row r="1" spans="1:28" s="7" customFormat="1" ht="18.75" customHeight="1">
      <c r="O1" s="10" t="s">
        <v>67</v>
      </c>
      <c r="U1" s="205"/>
    </row>
    <row r="2" spans="1:28" s="7" customFormat="1" ht="18.75" customHeight="1">
      <c r="O2" s="4" t="s">
        <v>9</v>
      </c>
      <c r="U2" s="205"/>
    </row>
    <row r="3" spans="1:28" s="7" customFormat="1" ht="18.75">
      <c r="A3" s="58"/>
      <c r="B3" s="58"/>
      <c r="O3" s="4" t="s">
        <v>66</v>
      </c>
      <c r="U3" s="205"/>
    </row>
    <row r="4" spans="1:28" s="7" customFormat="1" ht="18.75">
      <c r="A4" s="58"/>
      <c r="B4" s="58"/>
      <c r="L4" s="4"/>
      <c r="U4" s="205"/>
    </row>
    <row r="5" spans="1:28" s="7" customFormat="1" ht="15.75">
      <c r="A5" s="310" t="str">
        <f>'3.4. Паспорт надежность'!A4:Z4</f>
        <v>Год раскрытия информации: 2020 год</v>
      </c>
      <c r="B5" s="310"/>
      <c r="C5" s="310"/>
      <c r="D5" s="310"/>
      <c r="E5" s="310"/>
      <c r="F5" s="310"/>
      <c r="G5" s="310"/>
      <c r="H5" s="310"/>
      <c r="I5" s="310"/>
      <c r="J5" s="310"/>
      <c r="K5" s="310"/>
      <c r="L5" s="310"/>
      <c r="M5" s="310"/>
      <c r="N5" s="310"/>
      <c r="O5" s="310"/>
      <c r="P5" s="42"/>
      <c r="Q5" s="42"/>
      <c r="R5" s="42"/>
      <c r="S5" s="42"/>
      <c r="T5" s="42"/>
      <c r="U5" s="206"/>
      <c r="V5" s="42"/>
      <c r="W5" s="42"/>
      <c r="X5" s="42"/>
      <c r="Y5" s="42"/>
      <c r="Z5" s="42"/>
      <c r="AA5" s="42"/>
      <c r="AB5" s="42"/>
    </row>
    <row r="6" spans="1:28" s="7" customFormat="1" ht="18.75">
      <c r="A6" s="58"/>
      <c r="B6" s="58"/>
      <c r="L6" s="4"/>
      <c r="U6" s="205"/>
    </row>
    <row r="7" spans="1:28" s="7" customFormat="1" ht="18.75">
      <c r="A7" s="316" t="s">
        <v>8</v>
      </c>
      <c r="B7" s="316"/>
      <c r="C7" s="316"/>
      <c r="D7" s="316"/>
      <c r="E7" s="316"/>
      <c r="F7" s="316"/>
      <c r="G7" s="316"/>
      <c r="H7" s="316"/>
      <c r="I7" s="316"/>
      <c r="J7" s="316"/>
      <c r="K7" s="316"/>
      <c r="L7" s="316"/>
      <c r="M7" s="316"/>
      <c r="N7" s="316"/>
      <c r="O7" s="316"/>
      <c r="P7" s="170"/>
      <c r="Q7" s="170"/>
      <c r="R7" s="170"/>
      <c r="S7" s="170"/>
      <c r="T7" s="170"/>
      <c r="U7" s="207"/>
      <c r="V7" s="170"/>
      <c r="W7" s="170"/>
      <c r="X7" s="170"/>
      <c r="Y7" s="170"/>
      <c r="Z7" s="170"/>
    </row>
    <row r="8" spans="1:28" s="7" customFormat="1" ht="18.75">
      <c r="A8" s="316"/>
      <c r="B8" s="316"/>
      <c r="C8" s="316"/>
      <c r="D8" s="316"/>
      <c r="E8" s="316"/>
      <c r="F8" s="316"/>
      <c r="G8" s="316"/>
      <c r="H8" s="316"/>
      <c r="I8" s="316"/>
      <c r="J8" s="316"/>
      <c r="K8" s="316"/>
      <c r="L8" s="316"/>
      <c r="M8" s="316"/>
      <c r="N8" s="316"/>
      <c r="O8" s="316"/>
      <c r="P8" s="170"/>
      <c r="Q8" s="170"/>
      <c r="R8" s="170"/>
      <c r="S8" s="170"/>
      <c r="T8" s="170"/>
      <c r="U8" s="207"/>
      <c r="V8" s="170"/>
      <c r="W8" s="170"/>
      <c r="X8" s="170"/>
      <c r="Y8" s="170"/>
      <c r="Z8" s="170"/>
    </row>
    <row r="9" spans="1:28" s="7" customFormat="1" ht="18.75">
      <c r="A9" s="317" t="str">
        <f>'3.4. Паспорт надежность'!A8:Z8</f>
        <v>Филиал АО "Чукотэнерго" Северные электрические сети</v>
      </c>
      <c r="B9" s="317"/>
      <c r="C9" s="317"/>
      <c r="D9" s="317"/>
      <c r="E9" s="317"/>
      <c r="F9" s="317"/>
      <c r="G9" s="317"/>
      <c r="H9" s="317"/>
      <c r="I9" s="317"/>
      <c r="J9" s="317"/>
      <c r="K9" s="317"/>
      <c r="L9" s="317"/>
      <c r="M9" s="317"/>
      <c r="N9" s="317"/>
      <c r="O9" s="317"/>
      <c r="P9" s="170"/>
      <c r="Q9" s="170"/>
      <c r="R9" s="170"/>
      <c r="S9" s="170"/>
      <c r="T9" s="170"/>
      <c r="U9" s="207"/>
      <c r="V9" s="170"/>
      <c r="W9" s="170"/>
      <c r="X9" s="170"/>
      <c r="Y9" s="170"/>
      <c r="Z9" s="170"/>
    </row>
    <row r="10" spans="1:28" s="7" customFormat="1" ht="18.75">
      <c r="A10" s="321" t="s">
        <v>7</v>
      </c>
      <c r="B10" s="321"/>
      <c r="C10" s="321"/>
      <c r="D10" s="321"/>
      <c r="E10" s="321"/>
      <c r="F10" s="321"/>
      <c r="G10" s="321"/>
      <c r="H10" s="321"/>
      <c r="I10" s="321"/>
      <c r="J10" s="321"/>
      <c r="K10" s="321"/>
      <c r="L10" s="321"/>
      <c r="M10" s="321"/>
      <c r="N10" s="321"/>
      <c r="O10" s="321"/>
      <c r="P10" s="170"/>
      <c r="Q10" s="170"/>
      <c r="R10" s="170"/>
      <c r="S10" s="170"/>
      <c r="T10" s="170"/>
      <c r="U10" s="207"/>
      <c r="V10" s="170"/>
      <c r="W10" s="170"/>
      <c r="X10" s="170"/>
      <c r="Y10" s="170"/>
      <c r="Z10" s="170"/>
    </row>
    <row r="11" spans="1:28" s="7" customFormat="1" ht="18.75">
      <c r="A11" s="316"/>
      <c r="B11" s="316"/>
      <c r="C11" s="316"/>
      <c r="D11" s="316"/>
      <c r="E11" s="316"/>
      <c r="F11" s="316"/>
      <c r="G11" s="316"/>
      <c r="H11" s="316"/>
      <c r="I11" s="316"/>
      <c r="J11" s="316"/>
      <c r="K11" s="316"/>
      <c r="L11" s="316"/>
      <c r="M11" s="316"/>
      <c r="N11" s="316"/>
      <c r="O11" s="316"/>
      <c r="P11" s="170"/>
      <c r="Q11" s="170"/>
      <c r="R11" s="170"/>
      <c r="S11" s="170"/>
      <c r="T11" s="170"/>
      <c r="U11" s="207"/>
      <c r="V11" s="170"/>
      <c r="W11" s="170"/>
      <c r="X11" s="170"/>
      <c r="Y11" s="170"/>
      <c r="Z11" s="170"/>
    </row>
    <row r="12" spans="1:28" s="7" customFormat="1" ht="18.75">
      <c r="A12" s="317" t="str">
        <f>'3.4. Паспорт надежность'!A11:Z11</f>
        <v>K_524-СЭС-23</v>
      </c>
      <c r="B12" s="317"/>
      <c r="C12" s="317"/>
      <c r="D12" s="317"/>
      <c r="E12" s="317"/>
      <c r="F12" s="317"/>
      <c r="G12" s="317"/>
      <c r="H12" s="317"/>
      <c r="I12" s="317"/>
      <c r="J12" s="317"/>
      <c r="K12" s="317"/>
      <c r="L12" s="317"/>
      <c r="M12" s="317"/>
      <c r="N12" s="317"/>
      <c r="O12" s="317"/>
      <c r="P12" s="170"/>
      <c r="Q12" s="170"/>
      <c r="R12" s="170"/>
      <c r="S12" s="170"/>
      <c r="T12" s="170"/>
      <c r="U12" s="207"/>
      <c r="V12" s="170"/>
      <c r="W12" s="170"/>
      <c r="X12" s="170"/>
      <c r="Y12" s="170"/>
      <c r="Z12" s="170"/>
    </row>
    <row r="13" spans="1:28" s="7" customFormat="1" ht="18.75">
      <c r="A13" s="321" t="s">
        <v>6</v>
      </c>
      <c r="B13" s="321"/>
      <c r="C13" s="321"/>
      <c r="D13" s="321"/>
      <c r="E13" s="321"/>
      <c r="F13" s="321"/>
      <c r="G13" s="321"/>
      <c r="H13" s="321"/>
      <c r="I13" s="321"/>
      <c r="J13" s="321"/>
      <c r="K13" s="321"/>
      <c r="L13" s="321"/>
      <c r="M13" s="321"/>
      <c r="N13" s="321"/>
      <c r="O13" s="321"/>
      <c r="P13" s="170"/>
      <c r="Q13" s="170"/>
      <c r="R13" s="170"/>
      <c r="S13" s="170"/>
      <c r="T13" s="170"/>
      <c r="U13" s="207"/>
      <c r="V13" s="170"/>
      <c r="W13" s="170"/>
      <c r="X13" s="170"/>
      <c r="Y13" s="170"/>
      <c r="Z13" s="170"/>
    </row>
    <row r="14" spans="1:28" s="171" customFormat="1" ht="15.75" customHeight="1">
      <c r="A14" s="383" t="str">
        <f>'3.4. Паспорт надежность'!A14:Z14</f>
        <v>Строительство двух одноцепных ВЛ 110 кВ Певек-Билибино (этап строительства №1)</v>
      </c>
      <c r="B14" s="383"/>
      <c r="C14" s="383"/>
      <c r="D14" s="383"/>
      <c r="E14" s="383"/>
      <c r="F14" s="383"/>
      <c r="G14" s="383"/>
      <c r="H14" s="383"/>
      <c r="I14" s="383"/>
      <c r="J14" s="383"/>
      <c r="K14" s="383"/>
      <c r="L14" s="383"/>
      <c r="M14" s="383"/>
      <c r="N14" s="383"/>
      <c r="O14" s="383"/>
      <c r="P14" s="153"/>
      <c r="Q14" s="153"/>
      <c r="R14" s="153"/>
      <c r="S14" s="153"/>
      <c r="T14" s="153"/>
      <c r="U14" s="208"/>
      <c r="V14" s="153"/>
      <c r="W14" s="153"/>
      <c r="X14" s="153"/>
      <c r="Y14" s="153"/>
      <c r="Z14" s="153"/>
    </row>
    <row r="15" spans="1:28" s="173" customFormat="1" ht="12">
      <c r="A15" s="384" t="s">
        <v>5</v>
      </c>
      <c r="B15" s="384"/>
      <c r="C15" s="384"/>
      <c r="D15" s="384"/>
      <c r="E15" s="384"/>
      <c r="F15" s="384"/>
      <c r="G15" s="384"/>
      <c r="H15" s="384"/>
      <c r="I15" s="384"/>
      <c r="J15" s="384"/>
      <c r="K15" s="384"/>
      <c r="L15" s="384"/>
      <c r="M15" s="384"/>
      <c r="N15" s="384"/>
      <c r="O15" s="384"/>
      <c r="P15" s="172"/>
      <c r="Q15" s="172"/>
      <c r="R15" s="172"/>
      <c r="S15" s="172"/>
      <c r="T15" s="172"/>
      <c r="U15" s="209"/>
      <c r="V15" s="172"/>
      <c r="W15" s="172"/>
      <c r="X15" s="172"/>
      <c r="Y15" s="172"/>
      <c r="Z15" s="172"/>
    </row>
    <row r="16" spans="1:28" s="173" customFormat="1" ht="15" customHeight="1">
      <c r="A16" s="321" t="s">
        <v>4</v>
      </c>
      <c r="B16" s="321"/>
      <c r="C16" s="321"/>
      <c r="D16" s="321"/>
      <c r="E16" s="321"/>
      <c r="F16" s="321"/>
      <c r="G16" s="321"/>
      <c r="H16" s="321"/>
      <c r="I16" s="321"/>
      <c r="J16" s="321"/>
      <c r="K16" s="321"/>
      <c r="L16" s="321"/>
      <c r="M16" s="321"/>
      <c r="N16" s="321"/>
      <c r="O16" s="321"/>
      <c r="P16" s="174"/>
      <c r="Q16" s="174"/>
      <c r="R16" s="174"/>
      <c r="S16" s="174"/>
      <c r="T16" s="174"/>
      <c r="U16" s="210"/>
      <c r="V16" s="174"/>
      <c r="W16" s="174"/>
      <c r="X16" s="174"/>
      <c r="Y16" s="174"/>
      <c r="Z16" s="174"/>
    </row>
    <row r="17" spans="1:26" s="173" customFormat="1" ht="15" customHeight="1">
      <c r="A17" s="324"/>
      <c r="B17" s="324"/>
      <c r="C17" s="324"/>
      <c r="D17" s="324"/>
      <c r="E17" s="324"/>
      <c r="F17" s="324"/>
      <c r="G17" s="324"/>
      <c r="H17" s="324"/>
      <c r="I17" s="324"/>
      <c r="J17" s="324"/>
      <c r="K17" s="324"/>
      <c r="L17" s="324"/>
      <c r="M17" s="324"/>
      <c r="N17" s="324"/>
      <c r="O17" s="324"/>
      <c r="P17" s="175"/>
      <c r="Q17" s="175"/>
      <c r="R17" s="175"/>
      <c r="S17" s="175"/>
      <c r="T17" s="175"/>
      <c r="U17" s="211"/>
      <c r="V17" s="175"/>
      <c r="W17" s="175"/>
    </row>
    <row r="18" spans="1:26" s="173" customFormat="1" ht="91.5" customHeight="1">
      <c r="A18" s="371" t="s">
        <v>436</v>
      </c>
      <c r="B18" s="371"/>
      <c r="C18" s="371"/>
      <c r="D18" s="371"/>
      <c r="E18" s="371"/>
      <c r="F18" s="371"/>
      <c r="G18" s="371"/>
      <c r="H18" s="371"/>
      <c r="I18" s="371"/>
      <c r="J18" s="371"/>
      <c r="K18" s="371"/>
      <c r="L18" s="371"/>
      <c r="M18" s="371"/>
      <c r="N18" s="371"/>
      <c r="O18" s="371"/>
      <c r="P18" s="176"/>
      <c r="Q18" s="176"/>
      <c r="R18" s="176"/>
      <c r="S18" s="176"/>
      <c r="T18" s="176"/>
      <c r="U18" s="212"/>
      <c r="V18" s="176"/>
      <c r="W18" s="176"/>
      <c r="X18" s="176"/>
      <c r="Y18" s="176"/>
      <c r="Z18" s="176"/>
    </row>
    <row r="19" spans="1:26" s="173" customFormat="1" ht="78" customHeight="1">
      <c r="A19" s="315" t="s">
        <v>3</v>
      </c>
      <c r="B19" s="315" t="s">
        <v>83</v>
      </c>
      <c r="C19" s="315" t="s">
        <v>82</v>
      </c>
      <c r="D19" s="315" t="s">
        <v>74</v>
      </c>
      <c r="E19" s="380" t="s">
        <v>81</v>
      </c>
      <c r="F19" s="381"/>
      <c r="G19" s="381"/>
      <c r="H19" s="381"/>
      <c r="I19" s="382"/>
      <c r="J19" s="315" t="s">
        <v>80</v>
      </c>
      <c r="K19" s="315"/>
      <c r="L19" s="315"/>
      <c r="M19" s="315"/>
      <c r="N19" s="315"/>
      <c r="O19" s="315"/>
      <c r="P19" s="175"/>
      <c r="Q19" s="175"/>
      <c r="R19" s="175"/>
      <c r="S19" s="175"/>
      <c r="T19" s="175"/>
      <c r="U19" s="211"/>
      <c r="V19" s="175"/>
      <c r="W19" s="175"/>
    </row>
    <row r="20" spans="1:26" s="173" customFormat="1" ht="51" customHeight="1">
      <c r="A20" s="315"/>
      <c r="B20" s="315"/>
      <c r="C20" s="315"/>
      <c r="D20" s="315"/>
      <c r="E20" s="177" t="s">
        <v>79</v>
      </c>
      <c r="F20" s="177" t="s">
        <v>78</v>
      </c>
      <c r="G20" s="177" t="s">
        <v>77</v>
      </c>
      <c r="H20" s="177" t="s">
        <v>76</v>
      </c>
      <c r="I20" s="177" t="s">
        <v>75</v>
      </c>
      <c r="J20" s="202">
        <v>2019</v>
      </c>
      <c r="K20" s="199">
        <v>2020</v>
      </c>
      <c r="L20" s="199">
        <v>2021</v>
      </c>
      <c r="M20" s="199">
        <v>2022</v>
      </c>
      <c r="N20" s="199">
        <v>2023</v>
      </c>
      <c r="O20" s="199">
        <v>2024</v>
      </c>
      <c r="P20" s="179"/>
      <c r="Q20" s="179"/>
      <c r="R20" s="179"/>
      <c r="S20" s="179"/>
      <c r="T20" s="179"/>
      <c r="U20" s="213"/>
      <c r="V20" s="179"/>
      <c r="W20" s="179"/>
      <c r="X20" s="180"/>
      <c r="Y20" s="180"/>
      <c r="Z20" s="180"/>
    </row>
    <row r="21" spans="1:26" s="173" customFormat="1" ht="16.5" customHeight="1">
      <c r="A21" s="182">
        <v>1</v>
      </c>
      <c r="B21" s="200">
        <v>2</v>
      </c>
      <c r="C21" s="182">
        <v>3</v>
      </c>
      <c r="D21" s="200">
        <v>4</v>
      </c>
      <c r="E21" s="182">
        <v>5</v>
      </c>
      <c r="F21" s="200">
        <v>6</v>
      </c>
      <c r="G21" s="182">
        <v>7</v>
      </c>
      <c r="H21" s="200">
        <v>8</v>
      </c>
      <c r="I21" s="182">
        <v>9</v>
      </c>
      <c r="J21" s="200">
        <v>10</v>
      </c>
      <c r="K21" s="182">
        <v>11</v>
      </c>
      <c r="L21" s="200">
        <v>12</v>
      </c>
      <c r="M21" s="182">
        <v>13</v>
      </c>
      <c r="N21" s="200">
        <v>14</v>
      </c>
      <c r="O21" s="182">
        <v>15</v>
      </c>
      <c r="P21" s="179"/>
      <c r="Q21" s="179"/>
      <c r="R21" s="179"/>
      <c r="S21" s="179"/>
      <c r="T21" s="179"/>
      <c r="U21" s="213"/>
      <c r="V21" s="179"/>
      <c r="W21" s="179"/>
      <c r="X21" s="180"/>
      <c r="Y21" s="180"/>
      <c r="Z21" s="180"/>
    </row>
    <row r="22" spans="1:26" s="173" customFormat="1" ht="37.5" customHeight="1">
      <c r="A22" s="203" t="s">
        <v>63</v>
      </c>
      <c r="B22" s="378" t="s">
        <v>587</v>
      </c>
      <c r="C22" s="9" t="s">
        <v>530</v>
      </c>
      <c r="D22" s="9" t="s">
        <v>531</v>
      </c>
      <c r="E22" s="9"/>
      <c r="F22" s="9"/>
      <c r="G22" s="9"/>
      <c r="H22" s="9"/>
      <c r="I22" s="9"/>
      <c r="J22" s="374">
        <v>7000</v>
      </c>
      <c r="K22" s="376">
        <v>6000</v>
      </c>
      <c r="L22" s="376">
        <f>5177419958.73/1000000</f>
        <v>5177.41995873</v>
      </c>
      <c r="M22" s="376"/>
      <c r="N22" s="372"/>
      <c r="O22" s="372"/>
      <c r="P22" s="179"/>
      <c r="Q22" s="179"/>
      <c r="R22" s="179"/>
      <c r="S22" s="179"/>
      <c r="T22" s="179"/>
      <c r="U22" s="213"/>
      <c r="V22" s="180"/>
      <c r="W22" s="180"/>
      <c r="X22" s="180"/>
      <c r="Y22" s="180"/>
      <c r="Z22" s="180"/>
    </row>
    <row r="23" spans="1:26" ht="63">
      <c r="A23" s="203">
        <v>2</v>
      </c>
      <c r="B23" s="379"/>
      <c r="C23" s="9" t="s">
        <v>533</v>
      </c>
      <c r="D23" s="9" t="s">
        <v>532</v>
      </c>
      <c r="E23" s="9"/>
      <c r="F23" s="9"/>
      <c r="G23" s="9"/>
      <c r="H23" s="9"/>
      <c r="I23" s="9"/>
      <c r="J23" s="375"/>
      <c r="K23" s="377"/>
      <c r="L23" s="377"/>
      <c r="M23" s="373"/>
      <c r="N23" s="373"/>
      <c r="O23" s="373"/>
      <c r="P23" s="186"/>
      <c r="Q23" s="186"/>
      <c r="R23" s="186"/>
      <c r="S23" s="186"/>
      <c r="T23" s="204"/>
      <c r="U23" s="214"/>
      <c r="V23" s="186"/>
      <c r="W23" s="186"/>
      <c r="X23" s="186"/>
      <c r="Y23" s="186"/>
      <c r="Z23" s="186"/>
    </row>
    <row r="24" spans="1:26">
      <c r="A24" s="186"/>
      <c r="B24" s="186"/>
      <c r="C24" s="186"/>
      <c r="D24" s="186"/>
      <c r="E24" s="186"/>
      <c r="F24" s="186"/>
      <c r="G24" s="186"/>
      <c r="H24" s="186"/>
      <c r="I24" s="186"/>
      <c r="J24" s="186"/>
      <c r="K24" s="186"/>
      <c r="L24" s="186"/>
      <c r="M24" s="186"/>
      <c r="N24" s="186"/>
      <c r="O24" s="186"/>
      <c r="P24" s="186"/>
      <c r="Q24" s="186"/>
      <c r="R24" s="186"/>
      <c r="S24" s="186"/>
      <c r="T24" s="186"/>
      <c r="U24" s="214"/>
      <c r="V24" s="186"/>
      <c r="W24" s="186"/>
      <c r="X24" s="186"/>
      <c r="Y24" s="186"/>
      <c r="Z24" s="186"/>
    </row>
    <row r="25" spans="1:26">
      <c r="A25" s="186"/>
      <c r="B25" s="186"/>
      <c r="C25" s="186"/>
      <c r="D25" s="186"/>
      <c r="E25" s="186"/>
      <c r="F25" s="186"/>
      <c r="G25" s="186"/>
      <c r="H25" s="186"/>
      <c r="I25" s="186"/>
      <c r="J25" s="186"/>
      <c r="K25" s="186"/>
      <c r="L25" s="186"/>
      <c r="M25" s="186"/>
      <c r="N25" s="186"/>
      <c r="O25" s="186"/>
      <c r="P25" s="186"/>
      <c r="Q25" s="186"/>
      <c r="R25" s="186"/>
      <c r="S25" s="186"/>
      <c r="T25" s="186"/>
      <c r="U25" s="214"/>
      <c r="V25" s="186"/>
      <c r="W25" s="186"/>
      <c r="X25" s="186"/>
      <c r="Y25" s="186"/>
      <c r="Z25" s="186"/>
    </row>
    <row r="26" spans="1:26">
      <c r="A26" s="186"/>
      <c r="B26" s="186"/>
      <c r="C26" s="186"/>
      <c r="D26" s="186"/>
      <c r="E26" s="186"/>
      <c r="F26" s="186"/>
      <c r="G26" s="186"/>
      <c r="H26" s="186"/>
      <c r="I26" s="186"/>
      <c r="J26" s="186"/>
      <c r="K26" s="186"/>
      <c r="L26" s="186"/>
      <c r="M26" s="186"/>
      <c r="N26" s="186"/>
      <c r="O26" s="186"/>
      <c r="P26" s="186"/>
      <c r="Q26" s="186"/>
      <c r="R26" s="186"/>
      <c r="S26" s="186"/>
      <c r="T26" s="186"/>
      <c r="U26" s="214"/>
      <c r="V26" s="186"/>
      <c r="W26" s="186"/>
      <c r="X26" s="186"/>
      <c r="Y26" s="186"/>
      <c r="Z26" s="186"/>
    </row>
    <row r="27" spans="1:26">
      <c r="A27" s="186"/>
      <c r="B27" s="186"/>
      <c r="C27" s="186"/>
      <c r="D27" s="186"/>
      <c r="E27" s="186"/>
      <c r="F27" s="186"/>
      <c r="G27" s="186"/>
      <c r="H27" s="186"/>
      <c r="I27" s="186"/>
      <c r="J27" s="186"/>
      <c r="K27" s="186"/>
      <c r="L27" s="186"/>
      <c r="M27" s="186"/>
      <c r="N27" s="186"/>
      <c r="O27" s="186"/>
      <c r="P27" s="186"/>
      <c r="Q27" s="186"/>
      <c r="R27" s="186"/>
      <c r="S27" s="186"/>
      <c r="T27" s="186"/>
      <c r="U27" s="214"/>
      <c r="V27" s="186"/>
      <c r="W27" s="186"/>
      <c r="X27" s="186"/>
      <c r="Y27" s="186"/>
      <c r="Z27" s="186"/>
    </row>
    <row r="28" spans="1:26" ht="34.5" customHeight="1">
      <c r="A28" s="186"/>
      <c r="B28" s="186"/>
      <c r="C28" s="186"/>
      <c r="D28" s="186"/>
      <c r="E28" s="186"/>
      <c r="F28" s="186"/>
      <c r="G28" s="186"/>
      <c r="H28" s="186"/>
      <c r="I28" s="186"/>
      <c r="J28" s="186"/>
      <c r="K28" s="186"/>
      <c r="L28" s="186"/>
      <c r="M28" s="186"/>
      <c r="N28" s="186"/>
      <c r="O28" s="186"/>
      <c r="P28" s="186"/>
      <c r="Q28" s="186"/>
      <c r="R28" s="186"/>
      <c r="S28" s="186"/>
      <c r="T28" s="186"/>
      <c r="U28" s="214"/>
      <c r="V28" s="186"/>
      <c r="W28" s="186"/>
      <c r="X28" s="186"/>
      <c r="Y28" s="186"/>
      <c r="Z28" s="186"/>
    </row>
    <row r="29" spans="1:26">
      <c r="A29" s="186"/>
      <c r="B29" s="186"/>
      <c r="C29" s="186"/>
      <c r="D29" s="186"/>
      <c r="E29" s="186"/>
      <c r="F29" s="186"/>
      <c r="G29" s="186"/>
      <c r="H29" s="186"/>
      <c r="I29" s="186"/>
      <c r="J29" s="186"/>
      <c r="K29" s="186"/>
      <c r="L29" s="186"/>
      <c r="M29" s="186"/>
      <c r="N29" s="186"/>
      <c r="O29" s="186"/>
      <c r="P29" s="186"/>
      <c r="Q29" s="186"/>
      <c r="R29" s="186"/>
      <c r="S29" s="186"/>
      <c r="T29" s="186"/>
      <c r="U29" s="214"/>
      <c r="V29" s="186"/>
      <c r="W29" s="186"/>
      <c r="X29" s="186"/>
      <c r="Y29" s="186"/>
      <c r="Z29" s="186"/>
    </row>
    <row r="30" spans="1:26">
      <c r="A30" s="186"/>
      <c r="B30" s="186"/>
      <c r="C30" s="186"/>
      <c r="D30" s="186"/>
      <c r="E30" s="186"/>
      <c r="F30" s="186"/>
      <c r="G30" s="186"/>
      <c r="H30" s="186"/>
      <c r="I30" s="186"/>
      <c r="J30" s="186"/>
      <c r="K30" s="186"/>
      <c r="L30" s="186"/>
      <c r="M30" s="186"/>
      <c r="N30" s="186"/>
      <c r="O30" s="186"/>
      <c r="P30" s="186"/>
      <c r="Q30" s="186"/>
      <c r="R30" s="186"/>
      <c r="S30" s="186"/>
      <c r="T30" s="186"/>
      <c r="U30" s="214"/>
      <c r="V30" s="186"/>
      <c r="W30" s="186"/>
      <c r="X30" s="186"/>
      <c r="Y30" s="186"/>
      <c r="Z30" s="186"/>
    </row>
    <row r="31" spans="1:26">
      <c r="A31" s="186"/>
      <c r="B31" s="186"/>
      <c r="C31" s="186"/>
      <c r="D31" s="186"/>
      <c r="E31" s="186"/>
      <c r="F31" s="186"/>
      <c r="G31" s="186"/>
      <c r="H31" s="186"/>
      <c r="I31" s="186"/>
      <c r="J31" s="186"/>
      <c r="K31" s="186"/>
      <c r="L31" s="186"/>
      <c r="M31" s="186"/>
      <c r="N31" s="186"/>
      <c r="O31" s="186"/>
      <c r="P31" s="186"/>
      <c r="Q31" s="186"/>
      <c r="R31" s="186"/>
      <c r="S31" s="186"/>
      <c r="T31" s="186"/>
      <c r="U31" s="214"/>
      <c r="V31" s="186"/>
      <c r="W31" s="186"/>
      <c r="X31" s="186"/>
      <c r="Y31" s="186"/>
      <c r="Z31" s="186"/>
    </row>
    <row r="32" spans="1:26">
      <c r="A32" s="186"/>
      <c r="B32" s="186"/>
      <c r="C32" s="186"/>
      <c r="D32" s="186"/>
      <c r="E32" s="186"/>
      <c r="F32" s="186"/>
      <c r="G32" s="186"/>
      <c r="H32" s="186"/>
      <c r="I32" s="186"/>
      <c r="J32" s="186"/>
      <c r="K32" s="186"/>
      <c r="L32" s="186"/>
      <c r="M32" s="186"/>
      <c r="N32" s="186"/>
      <c r="O32" s="186"/>
      <c r="P32" s="186"/>
      <c r="Q32" s="186"/>
      <c r="R32" s="186"/>
      <c r="S32" s="186"/>
      <c r="T32" s="186"/>
      <c r="U32" s="214"/>
      <c r="V32" s="186"/>
      <c r="W32" s="186"/>
      <c r="X32" s="186"/>
      <c r="Y32" s="186"/>
      <c r="Z32" s="186"/>
    </row>
    <row r="33" spans="1:26">
      <c r="A33" s="186"/>
      <c r="B33" s="186"/>
      <c r="C33" s="186"/>
      <c r="D33" s="186"/>
      <c r="E33" s="186"/>
      <c r="F33" s="186"/>
      <c r="G33" s="186"/>
      <c r="H33" s="186"/>
      <c r="I33" s="186"/>
      <c r="J33" s="186"/>
      <c r="K33" s="186"/>
      <c r="L33" s="186"/>
      <c r="M33" s="186"/>
      <c r="N33" s="186"/>
      <c r="O33" s="186"/>
      <c r="P33" s="186"/>
      <c r="Q33" s="186"/>
      <c r="R33" s="186"/>
      <c r="S33" s="186"/>
      <c r="T33" s="186"/>
      <c r="U33" s="214"/>
      <c r="V33" s="186"/>
      <c r="W33" s="186"/>
      <c r="X33" s="186"/>
      <c r="Y33" s="186"/>
      <c r="Z33" s="186"/>
    </row>
    <row r="34" spans="1:26">
      <c r="A34" s="186"/>
      <c r="B34" s="186"/>
      <c r="C34" s="186"/>
      <c r="D34" s="186"/>
      <c r="E34" s="186"/>
      <c r="F34" s="186"/>
      <c r="G34" s="186"/>
      <c r="H34" s="186"/>
      <c r="I34" s="186"/>
      <c r="J34" s="186"/>
      <c r="K34" s="186"/>
      <c r="L34" s="186"/>
      <c r="M34" s="186"/>
      <c r="N34" s="186"/>
      <c r="O34" s="186"/>
      <c r="P34" s="186"/>
      <c r="Q34" s="186"/>
      <c r="R34" s="186"/>
      <c r="S34" s="186"/>
      <c r="T34" s="186"/>
      <c r="U34" s="214"/>
      <c r="V34" s="186"/>
      <c r="W34" s="186"/>
      <c r="X34" s="186"/>
      <c r="Y34" s="186"/>
      <c r="Z34" s="186"/>
    </row>
    <row r="35" spans="1:26">
      <c r="A35" s="186"/>
      <c r="B35" s="186"/>
      <c r="C35" s="186"/>
      <c r="D35" s="186"/>
      <c r="E35" s="186"/>
      <c r="F35" s="186"/>
      <c r="G35" s="186"/>
      <c r="H35" s="186"/>
      <c r="I35" s="186"/>
      <c r="J35" s="186"/>
      <c r="K35" s="186"/>
      <c r="L35" s="186"/>
      <c r="M35" s="186"/>
      <c r="N35" s="186"/>
      <c r="O35" s="186"/>
      <c r="P35" s="186"/>
      <c r="Q35" s="186"/>
      <c r="R35" s="186"/>
      <c r="S35" s="186"/>
      <c r="T35" s="186"/>
      <c r="U35" s="214"/>
      <c r="V35" s="186"/>
      <c r="W35" s="186"/>
      <c r="X35" s="186"/>
      <c r="Y35" s="186"/>
      <c r="Z35" s="186"/>
    </row>
    <row r="36" spans="1:26">
      <c r="A36" s="186"/>
      <c r="B36" s="186"/>
      <c r="C36" s="186"/>
      <c r="D36" s="186"/>
      <c r="E36" s="186"/>
      <c r="F36" s="186"/>
      <c r="G36" s="186"/>
      <c r="H36" s="186"/>
      <c r="I36" s="186"/>
      <c r="J36" s="186"/>
      <c r="K36" s="186"/>
      <c r="L36" s="186"/>
      <c r="M36" s="186"/>
      <c r="N36" s="186"/>
      <c r="O36" s="186"/>
      <c r="P36" s="186"/>
      <c r="Q36" s="186"/>
      <c r="R36" s="186"/>
      <c r="S36" s="186"/>
      <c r="T36" s="186"/>
      <c r="U36" s="214"/>
      <c r="V36" s="186"/>
      <c r="W36" s="186"/>
      <c r="X36" s="186"/>
      <c r="Y36" s="186"/>
      <c r="Z36" s="186"/>
    </row>
    <row r="37" spans="1:26">
      <c r="A37" s="186"/>
      <c r="B37" s="186"/>
      <c r="C37" s="186"/>
      <c r="D37" s="186"/>
      <c r="E37" s="186"/>
      <c r="F37" s="186"/>
      <c r="G37" s="186"/>
      <c r="H37" s="186"/>
      <c r="I37" s="186"/>
      <c r="J37" s="186"/>
      <c r="K37" s="186"/>
      <c r="L37" s="186"/>
      <c r="M37" s="186"/>
      <c r="N37" s="186"/>
      <c r="O37" s="186"/>
      <c r="P37" s="186"/>
      <c r="Q37" s="186"/>
      <c r="R37" s="186"/>
      <c r="S37" s="186"/>
      <c r="T37" s="186"/>
      <c r="U37" s="214"/>
      <c r="V37" s="186"/>
      <c r="W37" s="186"/>
      <c r="X37" s="186"/>
      <c r="Y37" s="186"/>
      <c r="Z37" s="186"/>
    </row>
    <row r="38" spans="1:26">
      <c r="A38" s="186"/>
      <c r="B38" s="186"/>
      <c r="C38" s="186"/>
      <c r="D38" s="186"/>
      <c r="E38" s="186"/>
      <c r="F38" s="186"/>
      <c r="G38" s="186"/>
      <c r="H38" s="186"/>
      <c r="I38" s="186"/>
      <c r="J38" s="186"/>
      <c r="K38" s="186"/>
      <c r="L38" s="186"/>
      <c r="M38" s="186"/>
      <c r="N38" s="186"/>
      <c r="O38" s="186"/>
      <c r="P38" s="186"/>
      <c r="Q38" s="186"/>
      <c r="R38" s="186"/>
      <c r="S38" s="186"/>
      <c r="T38" s="186"/>
      <c r="U38" s="214"/>
      <c r="V38" s="186"/>
      <c r="W38" s="186"/>
      <c r="X38" s="186"/>
      <c r="Y38" s="186"/>
      <c r="Z38" s="186"/>
    </row>
    <row r="39" spans="1:26">
      <c r="A39" s="186"/>
      <c r="B39" s="186"/>
      <c r="C39" s="186"/>
      <c r="D39" s="186"/>
      <c r="E39" s="186"/>
      <c r="F39" s="186"/>
      <c r="G39" s="186"/>
      <c r="H39" s="186"/>
      <c r="I39" s="186"/>
      <c r="J39" s="186"/>
      <c r="K39" s="186"/>
      <c r="L39" s="186"/>
      <c r="M39" s="186"/>
      <c r="N39" s="186"/>
      <c r="O39" s="186"/>
      <c r="P39" s="186"/>
      <c r="Q39" s="186"/>
      <c r="R39" s="186"/>
      <c r="S39" s="186"/>
      <c r="T39" s="186"/>
      <c r="U39" s="214"/>
      <c r="V39" s="186"/>
      <c r="W39" s="186"/>
      <c r="X39" s="186"/>
      <c r="Y39" s="186"/>
      <c r="Z39" s="186"/>
    </row>
    <row r="40" spans="1:26">
      <c r="A40" s="186"/>
      <c r="B40" s="186"/>
      <c r="C40" s="186"/>
      <c r="D40" s="186"/>
      <c r="E40" s="186"/>
      <c r="F40" s="186"/>
      <c r="G40" s="186"/>
      <c r="H40" s="186"/>
      <c r="I40" s="186"/>
      <c r="J40" s="186"/>
      <c r="K40" s="186"/>
      <c r="L40" s="186"/>
      <c r="M40" s="186"/>
      <c r="N40" s="186"/>
      <c r="O40" s="186"/>
      <c r="P40" s="186"/>
      <c r="Q40" s="186"/>
      <c r="R40" s="186"/>
      <c r="S40" s="186"/>
      <c r="T40" s="186"/>
      <c r="U40" s="214"/>
      <c r="V40" s="186"/>
      <c r="W40" s="186"/>
      <c r="X40" s="186"/>
      <c r="Y40" s="186"/>
      <c r="Z40" s="186"/>
    </row>
    <row r="41" spans="1:26">
      <c r="A41" s="186"/>
      <c r="B41" s="186"/>
      <c r="C41" s="186"/>
      <c r="D41" s="186"/>
      <c r="E41" s="186"/>
      <c r="F41" s="186"/>
      <c r="G41" s="186"/>
      <c r="H41" s="186"/>
      <c r="I41" s="186"/>
      <c r="J41" s="186"/>
      <c r="K41" s="186"/>
      <c r="L41" s="186"/>
      <c r="M41" s="186"/>
      <c r="N41" s="186"/>
      <c r="O41" s="186"/>
      <c r="P41" s="186"/>
      <c r="Q41" s="186"/>
      <c r="R41" s="186"/>
      <c r="S41" s="186"/>
      <c r="T41" s="186"/>
      <c r="U41" s="214"/>
      <c r="V41" s="186"/>
      <c r="W41" s="186"/>
      <c r="X41" s="186"/>
      <c r="Y41" s="186"/>
      <c r="Z41" s="186"/>
    </row>
    <row r="42" spans="1:26">
      <c r="A42" s="186"/>
      <c r="B42" s="186"/>
      <c r="C42" s="186"/>
      <c r="D42" s="186"/>
      <c r="E42" s="186"/>
      <c r="F42" s="186"/>
      <c r="G42" s="186"/>
      <c r="H42" s="186"/>
      <c r="I42" s="186"/>
      <c r="J42" s="186"/>
      <c r="K42" s="186"/>
      <c r="L42" s="186"/>
      <c r="M42" s="186"/>
      <c r="N42" s="186"/>
      <c r="O42" s="186"/>
      <c r="P42" s="186"/>
      <c r="Q42" s="186"/>
      <c r="R42" s="186"/>
      <c r="S42" s="186"/>
      <c r="T42" s="186"/>
      <c r="U42" s="214"/>
      <c r="V42" s="186"/>
      <c r="W42" s="186"/>
      <c r="X42" s="186"/>
      <c r="Y42" s="186"/>
      <c r="Z42" s="186"/>
    </row>
    <row r="43" spans="1:26">
      <c r="A43" s="186"/>
      <c r="B43" s="186"/>
      <c r="C43" s="186"/>
      <c r="D43" s="186"/>
      <c r="E43" s="186"/>
      <c r="F43" s="186"/>
      <c r="G43" s="186"/>
      <c r="H43" s="186"/>
      <c r="I43" s="186"/>
      <c r="J43" s="186"/>
      <c r="K43" s="186"/>
      <c r="L43" s="186"/>
      <c r="M43" s="186"/>
      <c r="N43" s="186"/>
      <c r="O43" s="186"/>
      <c r="P43" s="186"/>
      <c r="Q43" s="186"/>
      <c r="R43" s="186"/>
      <c r="S43" s="186"/>
      <c r="T43" s="186"/>
      <c r="U43" s="214"/>
      <c r="V43" s="186"/>
      <c r="W43" s="186"/>
      <c r="X43" s="186"/>
      <c r="Y43" s="186"/>
      <c r="Z43" s="186"/>
    </row>
    <row r="44" spans="1:26">
      <c r="A44" s="186"/>
      <c r="B44" s="186"/>
      <c r="C44" s="186"/>
      <c r="D44" s="186"/>
      <c r="E44" s="186"/>
      <c r="F44" s="186"/>
      <c r="G44" s="186"/>
      <c r="H44" s="186"/>
      <c r="I44" s="186"/>
      <c r="J44" s="186"/>
      <c r="K44" s="186"/>
      <c r="L44" s="186"/>
      <c r="M44" s="186"/>
      <c r="N44" s="186"/>
      <c r="O44" s="186"/>
      <c r="P44" s="186"/>
      <c r="Q44" s="186"/>
      <c r="R44" s="186"/>
      <c r="S44" s="186"/>
      <c r="T44" s="186"/>
      <c r="U44" s="214"/>
      <c r="V44" s="186"/>
      <c r="W44" s="186"/>
      <c r="X44" s="186"/>
      <c r="Y44" s="186"/>
      <c r="Z44" s="186"/>
    </row>
    <row r="45" spans="1:26">
      <c r="A45" s="186"/>
      <c r="B45" s="186"/>
      <c r="C45" s="186"/>
      <c r="D45" s="186"/>
      <c r="E45" s="186"/>
      <c r="F45" s="186"/>
      <c r="G45" s="186"/>
      <c r="H45" s="186"/>
      <c r="I45" s="186"/>
      <c r="J45" s="186"/>
      <c r="K45" s="186"/>
      <c r="L45" s="186"/>
      <c r="M45" s="186"/>
      <c r="N45" s="186"/>
      <c r="O45" s="186"/>
      <c r="P45" s="186"/>
      <c r="Q45" s="186"/>
      <c r="R45" s="186"/>
      <c r="S45" s="186"/>
      <c r="T45" s="186"/>
      <c r="U45" s="214"/>
      <c r="V45" s="186"/>
      <c r="W45" s="186"/>
      <c r="X45" s="186"/>
      <c r="Y45" s="186"/>
      <c r="Z45" s="186"/>
    </row>
    <row r="46" spans="1:26">
      <c r="A46" s="186"/>
      <c r="B46" s="186"/>
      <c r="C46" s="186"/>
      <c r="D46" s="186"/>
      <c r="E46" s="186"/>
      <c r="F46" s="186"/>
      <c r="G46" s="186"/>
      <c r="H46" s="186"/>
      <c r="I46" s="186"/>
      <c r="J46" s="186"/>
      <c r="K46" s="186"/>
      <c r="L46" s="186"/>
      <c r="M46" s="186"/>
      <c r="N46" s="186"/>
      <c r="O46" s="186"/>
      <c r="P46" s="186"/>
      <c r="Q46" s="186"/>
      <c r="R46" s="186"/>
      <c r="S46" s="186"/>
      <c r="T46" s="186"/>
      <c r="U46" s="214"/>
      <c r="V46" s="186"/>
      <c r="W46" s="186"/>
      <c r="X46" s="186"/>
      <c r="Y46" s="186"/>
      <c r="Z46" s="186"/>
    </row>
    <row r="47" spans="1:26">
      <c r="A47" s="186"/>
      <c r="B47" s="186"/>
      <c r="C47" s="186"/>
      <c r="D47" s="186"/>
      <c r="E47" s="186"/>
      <c r="F47" s="186"/>
      <c r="G47" s="186"/>
      <c r="H47" s="186"/>
      <c r="I47" s="186"/>
      <c r="J47" s="186"/>
      <c r="K47" s="186"/>
      <c r="L47" s="186"/>
      <c r="M47" s="186"/>
      <c r="N47" s="186"/>
      <c r="O47" s="186"/>
      <c r="P47" s="186"/>
      <c r="Q47" s="186"/>
      <c r="R47" s="186"/>
      <c r="S47" s="186"/>
      <c r="T47" s="186"/>
      <c r="U47" s="214"/>
      <c r="V47" s="186"/>
      <c r="W47" s="186"/>
      <c r="X47" s="186"/>
      <c r="Y47" s="186"/>
      <c r="Z47" s="186"/>
    </row>
    <row r="48" spans="1:26">
      <c r="A48" s="186"/>
      <c r="B48" s="186"/>
      <c r="C48" s="186"/>
      <c r="D48" s="186"/>
      <c r="E48" s="186"/>
      <c r="F48" s="186"/>
      <c r="G48" s="186"/>
      <c r="H48" s="186"/>
      <c r="I48" s="186"/>
      <c r="J48" s="186"/>
      <c r="K48" s="186"/>
      <c r="L48" s="186"/>
      <c r="M48" s="186"/>
      <c r="N48" s="186"/>
      <c r="O48" s="186"/>
      <c r="P48" s="186"/>
      <c r="Q48" s="186"/>
      <c r="R48" s="186"/>
      <c r="S48" s="186"/>
      <c r="T48" s="186"/>
      <c r="U48" s="214"/>
      <c r="V48" s="186"/>
      <c r="W48" s="186"/>
      <c r="X48" s="186"/>
      <c r="Y48" s="186"/>
      <c r="Z48" s="186"/>
    </row>
    <row r="49" spans="1:26">
      <c r="A49" s="186"/>
      <c r="B49" s="186"/>
      <c r="C49" s="186"/>
      <c r="D49" s="186"/>
      <c r="E49" s="186"/>
      <c r="F49" s="186"/>
      <c r="G49" s="186"/>
      <c r="H49" s="186"/>
      <c r="I49" s="186"/>
      <c r="J49" s="186"/>
      <c r="K49" s="186"/>
      <c r="L49" s="186"/>
      <c r="M49" s="186"/>
      <c r="N49" s="186"/>
      <c r="O49" s="186"/>
      <c r="P49" s="186"/>
      <c r="Q49" s="186"/>
      <c r="R49" s="186"/>
      <c r="S49" s="186"/>
      <c r="T49" s="186"/>
      <c r="U49" s="214"/>
      <c r="V49" s="186"/>
      <c r="W49" s="186"/>
      <c r="X49" s="186"/>
      <c r="Y49" s="186"/>
      <c r="Z49" s="186"/>
    </row>
    <row r="50" spans="1:26">
      <c r="A50" s="186"/>
      <c r="B50" s="186"/>
      <c r="C50" s="186"/>
      <c r="D50" s="186"/>
      <c r="E50" s="186"/>
      <c r="F50" s="186"/>
      <c r="G50" s="186"/>
      <c r="H50" s="186"/>
      <c r="I50" s="186"/>
      <c r="J50" s="186"/>
      <c r="K50" s="186"/>
      <c r="L50" s="186"/>
      <c r="M50" s="186"/>
      <c r="N50" s="186"/>
      <c r="O50" s="186"/>
      <c r="P50" s="186"/>
      <c r="Q50" s="186"/>
      <c r="R50" s="186"/>
      <c r="S50" s="186"/>
      <c r="T50" s="186"/>
      <c r="U50" s="214"/>
      <c r="V50" s="186"/>
      <c r="W50" s="186"/>
      <c r="X50" s="186"/>
      <c r="Y50" s="186"/>
      <c r="Z50" s="186"/>
    </row>
    <row r="51" spans="1:26">
      <c r="A51" s="186"/>
      <c r="B51" s="186"/>
      <c r="C51" s="186"/>
      <c r="D51" s="186"/>
      <c r="E51" s="186"/>
      <c r="F51" s="186"/>
      <c r="G51" s="186"/>
      <c r="H51" s="186"/>
      <c r="I51" s="186"/>
      <c r="J51" s="186"/>
      <c r="K51" s="186"/>
      <c r="L51" s="186"/>
      <c r="M51" s="186"/>
      <c r="N51" s="186"/>
      <c r="O51" s="186"/>
      <c r="P51" s="186"/>
      <c r="Q51" s="186"/>
      <c r="R51" s="186"/>
      <c r="S51" s="186"/>
      <c r="T51" s="186"/>
      <c r="U51" s="214"/>
      <c r="V51" s="186"/>
      <c r="W51" s="186"/>
      <c r="X51" s="186"/>
      <c r="Y51" s="186"/>
      <c r="Z51" s="186"/>
    </row>
    <row r="52" spans="1:26">
      <c r="A52" s="186"/>
      <c r="B52" s="186"/>
      <c r="C52" s="186"/>
      <c r="D52" s="186"/>
      <c r="E52" s="186"/>
      <c r="F52" s="186"/>
      <c r="G52" s="186"/>
      <c r="H52" s="186"/>
      <c r="I52" s="186"/>
      <c r="J52" s="186"/>
      <c r="K52" s="186"/>
      <c r="L52" s="186"/>
      <c r="M52" s="186"/>
      <c r="N52" s="186"/>
      <c r="O52" s="186"/>
      <c r="P52" s="186"/>
      <c r="Q52" s="186"/>
      <c r="R52" s="186"/>
      <c r="S52" s="186"/>
      <c r="T52" s="186"/>
      <c r="U52" s="214"/>
      <c r="V52" s="186"/>
      <c r="W52" s="186"/>
      <c r="X52" s="186"/>
      <c r="Y52" s="186"/>
      <c r="Z52" s="186"/>
    </row>
    <row r="53" spans="1:26">
      <c r="A53" s="186"/>
      <c r="B53" s="186"/>
      <c r="C53" s="186"/>
      <c r="D53" s="186"/>
      <c r="E53" s="186"/>
      <c r="F53" s="186"/>
      <c r="G53" s="186"/>
      <c r="H53" s="186"/>
      <c r="I53" s="186"/>
      <c r="J53" s="186"/>
      <c r="K53" s="186"/>
      <c r="L53" s="186"/>
      <c r="M53" s="186"/>
      <c r="N53" s="186"/>
      <c r="O53" s="186"/>
      <c r="P53" s="186"/>
      <c r="Q53" s="186"/>
      <c r="R53" s="186"/>
      <c r="S53" s="186"/>
      <c r="T53" s="186"/>
      <c r="U53" s="214"/>
      <c r="V53" s="186"/>
      <c r="W53" s="186"/>
      <c r="X53" s="186"/>
      <c r="Y53" s="186"/>
      <c r="Z53" s="186"/>
    </row>
    <row r="54" spans="1:26">
      <c r="A54" s="186"/>
      <c r="B54" s="186"/>
      <c r="C54" s="186"/>
      <c r="D54" s="186"/>
      <c r="E54" s="186"/>
      <c r="F54" s="186"/>
      <c r="G54" s="186"/>
      <c r="H54" s="186"/>
      <c r="I54" s="186"/>
      <c r="J54" s="186"/>
      <c r="K54" s="186"/>
      <c r="L54" s="186"/>
      <c r="M54" s="186"/>
      <c r="N54" s="186"/>
      <c r="O54" s="186"/>
      <c r="P54" s="186"/>
      <c r="Q54" s="186"/>
      <c r="R54" s="186"/>
      <c r="S54" s="186"/>
      <c r="T54" s="186"/>
      <c r="U54" s="214"/>
      <c r="V54" s="186"/>
      <c r="W54" s="186"/>
      <c r="X54" s="186"/>
      <c r="Y54" s="186"/>
      <c r="Z54" s="186"/>
    </row>
    <row r="55" spans="1:26">
      <c r="A55" s="186"/>
      <c r="B55" s="186"/>
      <c r="C55" s="186"/>
      <c r="D55" s="186"/>
      <c r="E55" s="186"/>
      <c r="F55" s="186"/>
      <c r="G55" s="186"/>
      <c r="H55" s="186"/>
      <c r="I55" s="186"/>
      <c r="J55" s="186"/>
      <c r="K55" s="186"/>
      <c r="L55" s="186"/>
      <c r="M55" s="186"/>
      <c r="N55" s="186"/>
      <c r="O55" s="186"/>
      <c r="P55" s="186"/>
      <c r="Q55" s="186"/>
      <c r="R55" s="186"/>
      <c r="S55" s="186"/>
      <c r="T55" s="186"/>
      <c r="U55" s="214"/>
      <c r="V55" s="186"/>
      <c r="W55" s="186"/>
      <c r="X55" s="186"/>
      <c r="Y55" s="186"/>
      <c r="Z55" s="186"/>
    </row>
    <row r="56" spans="1:26">
      <c r="A56" s="186"/>
      <c r="B56" s="186"/>
      <c r="C56" s="186"/>
      <c r="D56" s="186"/>
      <c r="E56" s="186"/>
      <c r="F56" s="186"/>
      <c r="G56" s="186"/>
      <c r="H56" s="186"/>
      <c r="I56" s="186"/>
      <c r="J56" s="186"/>
      <c r="K56" s="186"/>
      <c r="L56" s="186"/>
      <c r="M56" s="186"/>
      <c r="N56" s="186"/>
      <c r="O56" s="186"/>
      <c r="P56" s="186"/>
      <c r="Q56" s="186"/>
      <c r="R56" s="186"/>
      <c r="S56" s="186"/>
      <c r="T56" s="186"/>
      <c r="U56" s="214"/>
      <c r="V56" s="186"/>
      <c r="W56" s="186"/>
      <c r="X56" s="186"/>
      <c r="Y56" s="186"/>
      <c r="Z56" s="186"/>
    </row>
    <row r="57" spans="1:26">
      <c r="A57" s="186"/>
      <c r="B57" s="186"/>
      <c r="C57" s="186"/>
      <c r="D57" s="186"/>
      <c r="E57" s="186"/>
      <c r="F57" s="186"/>
      <c r="G57" s="186"/>
      <c r="H57" s="186"/>
      <c r="I57" s="186"/>
      <c r="J57" s="186"/>
      <c r="K57" s="186"/>
      <c r="L57" s="186"/>
      <c r="M57" s="186"/>
      <c r="N57" s="186"/>
      <c r="O57" s="186"/>
      <c r="P57" s="186"/>
      <c r="Q57" s="186"/>
      <c r="R57" s="186"/>
      <c r="S57" s="186"/>
      <c r="T57" s="186"/>
      <c r="U57" s="214"/>
      <c r="V57" s="186"/>
      <c r="W57" s="186"/>
      <c r="X57" s="186"/>
      <c r="Y57" s="186"/>
      <c r="Z57" s="186"/>
    </row>
    <row r="58" spans="1:26">
      <c r="A58" s="186"/>
      <c r="B58" s="186"/>
      <c r="C58" s="186"/>
      <c r="D58" s="186"/>
      <c r="E58" s="186"/>
      <c r="F58" s="186"/>
      <c r="G58" s="186"/>
      <c r="H58" s="186"/>
      <c r="I58" s="186"/>
      <c r="J58" s="186"/>
      <c r="K58" s="186"/>
      <c r="L58" s="186"/>
      <c r="M58" s="186"/>
      <c r="N58" s="186"/>
      <c r="O58" s="186"/>
      <c r="P58" s="186"/>
      <c r="Q58" s="186"/>
      <c r="R58" s="186"/>
      <c r="S58" s="186"/>
      <c r="T58" s="186"/>
      <c r="U58" s="214"/>
      <c r="V58" s="186"/>
      <c r="W58" s="186"/>
      <c r="X58" s="186"/>
      <c r="Y58" s="186"/>
      <c r="Z58" s="186"/>
    </row>
    <row r="59" spans="1:26">
      <c r="A59" s="186"/>
      <c r="B59" s="186"/>
      <c r="C59" s="186"/>
      <c r="D59" s="186"/>
      <c r="E59" s="186"/>
      <c r="F59" s="186"/>
      <c r="G59" s="186"/>
      <c r="H59" s="186"/>
      <c r="I59" s="186"/>
      <c r="J59" s="186"/>
      <c r="K59" s="186"/>
      <c r="L59" s="186"/>
      <c r="M59" s="186"/>
      <c r="N59" s="186"/>
      <c r="O59" s="186"/>
      <c r="P59" s="186"/>
      <c r="Q59" s="186"/>
      <c r="R59" s="186"/>
      <c r="S59" s="186"/>
      <c r="T59" s="186"/>
      <c r="U59" s="214"/>
      <c r="V59" s="186"/>
      <c r="W59" s="186"/>
      <c r="X59" s="186"/>
      <c r="Y59" s="186"/>
      <c r="Z59" s="186"/>
    </row>
    <row r="60" spans="1:26">
      <c r="A60" s="186"/>
      <c r="B60" s="186"/>
      <c r="C60" s="186"/>
      <c r="D60" s="186"/>
      <c r="E60" s="186"/>
      <c r="F60" s="186"/>
      <c r="G60" s="186"/>
      <c r="H60" s="186"/>
      <c r="I60" s="186"/>
      <c r="J60" s="186"/>
      <c r="K60" s="186"/>
      <c r="L60" s="186"/>
      <c r="M60" s="186"/>
      <c r="N60" s="186"/>
      <c r="O60" s="186"/>
      <c r="P60" s="186"/>
      <c r="Q60" s="186"/>
      <c r="R60" s="186"/>
      <c r="S60" s="186"/>
      <c r="T60" s="186"/>
      <c r="U60" s="214"/>
      <c r="V60" s="186"/>
      <c r="W60" s="186"/>
      <c r="X60" s="186"/>
      <c r="Y60" s="186"/>
      <c r="Z60" s="186"/>
    </row>
    <row r="61" spans="1:26">
      <c r="A61" s="186"/>
      <c r="B61" s="186"/>
      <c r="C61" s="186"/>
      <c r="D61" s="186"/>
      <c r="E61" s="186"/>
      <c r="F61" s="186"/>
      <c r="G61" s="186"/>
      <c r="H61" s="186"/>
      <c r="I61" s="186"/>
      <c r="J61" s="186"/>
      <c r="K61" s="186"/>
      <c r="L61" s="186"/>
      <c r="M61" s="186"/>
      <c r="N61" s="186"/>
      <c r="O61" s="186"/>
      <c r="P61" s="186"/>
      <c r="Q61" s="186"/>
      <c r="R61" s="186"/>
      <c r="S61" s="186"/>
      <c r="T61" s="186"/>
      <c r="U61" s="214"/>
      <c r="V61" s="186"/>
      <c r="W61" s="186"/>
      <c r="X61" s="186"/>
      <c r="Y61" s="186"/>
      <c r="Z61" s="186"/>
    </row>
    <row r="62" spans="1:26">
      <c r="A62" s="186"/>
      <c r="B62" s="186"/>
      <c r="C62" s="186"/>
      <c r="D62" s="186"/>
      <c r="E62" s="186"/>
      <c r="F62" s="186"/>
      <c r="G62" s="186"/>
      <c r="H62" s="186"/>
      <c r="I62" s="186"/>
      <c r="J62" s="186"/>
      <c r="K62" s="186"/>
      <c r="L62" s="186"/>
      <c r="M62" s="186"/>
      <c r="N62" s="186"/>
      <c r="O62" s="186"/>
      <c r="P62" s="186"/>
      <c r="Q62" s="186"/>
      <c r="R62" s="186"/>
      <c r="S62" s="186"/>
      <c r="T62" s="186"/>
      <c r="U62" s="214"/>
      <c r="V62" s="186"/>
      <c r="W62" s="186"/>
      <c r="X62" s="186"/>
      <c r="Y62" s="186"/>
      <c r="Z62" s="186"/>
    </row>
    <row r="63" spans="1:26">
      <c r="A63" s="186"/>
      <c r="B63" s="186"/>
      <c r="C63" s="186"/>
      <c r="D63" s="186"/>
      <c r="E63" s="186"/>
      <c r="F63" s="186"/>
      <c r="G63" s="186"/>
      <c r="H63" s="186"/>
      <c r="I63" s="186"/>
      <c r="J63" s="186"/>
      <c r="K63" s="186"/>
      <c r="L63" s="186"/>
      <c r="M63" s="186"/>
      <c r="N63" s="186"/>
      <c r="O63" s="186"/>
      <c r="P63" s="186"/>
      <c r="Q63" s="186"/>
      <c r="R63" s="186"/>
      <c r="S63" s="186"/>
      <c r="T63" s="186"/>
      <c r="U63" s="214"/>
      <c r="V63" s="186"/>
      <c r="W63" s="186"/>
      <c r="X63" s="186"/>
      <c r="Y63" s="186"/>
      <c r="Z63" s="186"/>
    </row>
    <row r="64" spans="1:26">
      <c r="A64" s="186"/>
      <c r="B64" s="186"/>
      <c r="C64" s="186"/>
      <c r="D64" s="186"/>
      <c r="E64" s="186"/>
      <c r="F64" s="186"/>
      <c r="G64" s="186"/>
      <c r="H64" s="186"/>
      <c r="I64" s="186"/>
      <c r="J64" s="186"/>
      <c r="K64" s="186"/>
      <c r="L64" s="186"/>
      <c r="M64" s="186"/>
      <c r="N64" s="186"/>
      <c r="O64" s="186"/>
      <c r="P64" s="186"/>
      <c r="Q64" s="186"/>
      <c r="R64" s="186"/>
      <c r="S64" s="186"/>
      <c r="T64" s="186"/>
      <c r="U64" s="214"/>
      <c r="V64" s="186"/>
      <c r="W64" s="186"/>
      <c r="X64" s="186"/>
      <c r="Y64" s="186"/>
      <c r="Z64" s="186"/>
    </row>
    <row r="65" spans="1:26">
      <c r="A65" s="186"/>
      <c r="B65" s="186"/>
      <c r="C65" s="186"/>
      <c r="D65" s="186"/>
      <c r="E65" s="186"/>
      <c r="F65" s="186"/>
      <c r="G65" s="186"/>
      <c r="H65" s="186"/>
      <c r="I65" s="186"/>
      <c r="J65" s="186"/>
      <c r="K65" s="186"/>
      <c r="L65" s="186"/>
      <c r="M65" s="186"/>
      <c r="N65" s="186"/>
      <c r="O65" s="186"/>
      <c r="P65" s="186"/>
      <c r="Q65" s="186"/>
      <c r="R65" s="186"/>
      <c r="S65" s="186"/>
      <c r="T65" s="186"/>
      <c r="U65" s="214"/>
      <c r="V65" s="186"/>
      <c r="W65" s="186"/>
      <c r="X65" s="186"/>
      <c r="Y65" s="186"/>
      <c r="Z65" s="186"/>
    </row>
    <row r="66" spans="1:26">
      <c r="A66" s="186"/>
      <c r="B66" s="186"/>
      <c r="C66" s="186"/>
      <c r="D66" s="186"/>
      <c r="E66" s="186"/>
      <c r="F66" s="186"/>
      <c r="G66" s="186"/>
      <c r="H66" s="186"/>
      <c r="I66" s="186"/>
      <c r="J66" s="186"/>
      <c r="K66" s="186"/>
      <c r="L66" s="186"/>
      <c r="M66" s="186"/>
      <c r="N66" s="186"/>
      <c r="O66" s="186"/>
      <c r="P66" s="186"/>
      <c r="Q66" s="186"/>
      <c r="R66" s="186"/>
      <c r="S66" s="186"/>
      <c r="T66" s="186"/>
      <c r="U66" s="214"/>
      <c r="V66" s="186"/>
      <c r="W66" s="186"/>
      <c r="X66" s="186"/>
      <c r="Y66" s="186"/>
      <c r="Z66" s="186"/>
    </row>
    <row r="67" spans="1:26">
      <c r="A67" s="186"/>
      <c r="B67" s="186"/>
      <c r="C67" s="186"/>
      <c r="D67" s="186"/>
      <c r="E67" s="186"/>
      <c r="F67" s="186"/>
      <c r="G67" s="186"/>
      <c r="H67" s="186"/>
      <c r="I67" s="186"/>
      <c r="J67" s="186"/>
      <c r="K67" s="186"/>
      <c r="L67" s="186"/>
      <c r="M67" s="186"/>
      <c r="N67" s="186"/>
      <c r="O67" s="186"/>
      <c r="P67" s="186"/>
      <c r="Q67" s="186"/>
      <c r="R67" s="186"/>
      <c r="S67" s="186"/>
      <c r="T67" s="186"/>
      <c r="U67" s="214"/>
      <c r="V67" s="186"/>
      <c r="W67" s="186"/>
      <c r="X67" s="186"/>
      <c r="Y67" s="186"/>
      <c r="Z67" s="186"/>
    </row>
    <row r="68" spans="1:26">
      <c r="A68" s="186"/>
      <c r="B68" s="186"/>
      <c r="C68" s="186"/>
      <c r="D68" s="186"/>
      <c r="E68" s="186"/>
      <c r="F68" s="186"/>
      <c r="G68" s="186"/>
      <c r="H68" s="186"/>
      <c r="I68" s="186"/>
      <c r="J68" s="186"/>
      <c r="K68" s="186"/>
      <c r="L68" s="186"/>
      <c r="M68" s="186"/>
      <c r="N68" s="186"/>
      <c r="O68" s="186"/>
      <c r="P68" s="186"/>
      <c r="Q68" s="186"/>
      <c r="R68" s="186"/>
      <c r="S68" s="186"/>
      <c r="T68" s="186"/>
      <c r="U68" s="214"/>
      <c r="V68" s="186"/>
      <c r="W68" s="186"/>
      <c r="X68" s="186"/>
      <c r="Y68" s="186"/>
      <c r="Z68" s="186"/>
    </row>
    <row r="69" spans="1:26">
      <c r="A69" s="186"/>
      <c r="B69" s="186"/>
      <c r="C69" s="186"/>
      <c r="D69" s="186"/>
      <c r="E69" s="186"/>
      <c r="F69" s="186"/>
      <c r="G69" s="186"/>
      <c r="H69" s="186"/>
      <c r="I69" s="186"/>
      <c r="J69" s="186"/>
      <c r="K69" s="186"/>
      <c r="L69" s="186"/>
      <c r="M69" s="186"/>
      <c r="N69" s="186"/>
      <c r="O69" s="186"/>
      <c r="P69" s="186"/>
      <c r="Q69" s="186"/>
      <c r="R69" s="186"/>
      <c r="S69" s="186"/>
      <c r="T69" s="186"/>
      <c r="U69" s="214"/>
      <c r="V69" s="186"/>
      <c r="W69" s="186"/>
      <c r="X69" s="186"/>
      <c r="Y69" s="186"/>
      <c r="Z69" s="186"/>
    </row>
    <row r="70" spans="1:26">
      <c r="A70" s="186"/>
      <c r="B70" s="186"/>
      <c r="C70" s="186"/>
      <c r="D70" s="186"/>
      <c r="E70" s="186"/>
      <c r="F70" s="186"/>
      <c r="G70" s="186"/>
      <c r="H70" s="186"/>
      <c r="I70" s="186"/>
      <c r="J70" s="186"/>
      <c r="K70" s="186"/>
      <c r="L70" s="186"/>
      <c r="M70" s="186"/>
      <c r="N70" s="186"/>
      <c r="O70" s="186"/>
      <c r="P70" s="186"/>
      <c r="Q70" s="186"/>
      <c r="R70" s="186"/>
      <c r="S70" s="186"/>
      <c r="T70" s="186"/>
      <c r="U70" s="214"/>
      <c r="V70" s="186"/>
      <c r="W70" s="186"/>
      <c r="X70" s="186"/>
      <c r="Y70" s="186"/>
      <c r="Z70" s="186"/>
    </row>
    <row r="71" spans="1:26">
      <c r="A71" s="186"/>
      <c r="B71" s="186"/>
      <c r="C71" s="186"/>
      <c r="D71" s="186"/>
      <c r="E71" s="186"/>
      <c r="F71" s="186"/>
      <c r="G71" s="186"/>
      <c r="H71" s="186"/>
      <c r="I71" s="186"/>
      <c r="J71" s="186"/>
      <c r="K71" s="186"/>
      <c r="L71" s="186"/>
      <c r="M71" s="186"/>
      <c r="N71" s="186"/>
      <c r="O71" s="186"/>
      <c r="P71" s="186"/>
      <c r="Q71" s="186"/>
      <c r="R71" s="186"/>
      <c r="S71" s="186"/>
      <c r="T71" s="186"/>
      <c r="U71" s="214"/>
      <c r="V71" s="186"/>
      <c r="W71" s="186"/>
      <c r="X71" s="186"/>
      <c r="Y71" s="186"/>
      <c r="Z71" s="186"/>
    </row>
    <row r="72" spans="1:26">
      <c r="A72" s="186"/>
      <c r="B72" s="186"/>
      <c r="C72" s="186"/>
      <c r="D72" s="186"/>
      <c r="E72" s="186"/>
      <c r="F72" s="186"/>
      <c r="G72" s="186"/>
      <c r="H72" s="186"/>
      <c r="I72" s="186"/>
      <c r="J72" s="186"/>
      <c r="K72" s="186"/>
      <c r="L72" s="186"/>
      <c r="M72" s="186"/>
      <c r="N72" s="186"/>
      <c r="O72" s="186"/>
      <c r="P72" s="186"/>
      <c r="Q72" s="186"/>
      <c r="R72" s="186"/>
      <c r="S72" s="186"/>
      <c r="T72" s="186"/>
      <c r="U72" s="214"/>
      <c r="V72" s="186"/>
      <c r="W72" s="186"/>
      <c r="X72" s="186"/>
      <c r="Y72" s="186"/>
      <c r="Z72" s="186"/>
    </row>
    <row r="73" spans="1:26">
      <c r="A73" s="186"/>
      <c r="B73" s="186"/>
      <c r="C73" s="186"/>
      <c r="D73" s="186"/>
      <c r="E73" s="186"/>
      <c r="F73" s="186"/>
      <c r="G73" s="186"/>
      <c r="H73" s="186"/>
      <c r="I73" s="186"/>
      <c r="J73" s="186"/>
      <c r="K73" s="186"/>
      <c r="L73" s="186"/>
      <c r="M73" s="186"/>
      <c r="N73" s="186"/>
      <c r="O73" s="186"/>
      <c r="P73" s="186"/>
      <c r="Q73" s="186"/>
      <c r="R73" s="186"/>
      <c r="S73" s="186"/>
      <c r="T73" s="186"/>
      <c r="U73" s="214"/>
      <c r="V73" s="186"/>
      <c r="W73" s="186"/>
      <c r="X73" s="186"/>
      <c r="Y73" s="186"/>
      <c r="Z73" s="186"/>
    </row>
    <row r="74" spans="1:26">
      <c r="A74" s="186"/>
      <c r="B74" s="186"/>
      <c r="C74" s="186"/>
      <c r="D74" s="186"/>
      <c r="E74" s="186"/>
      <c r="F74" s="186"/>
      <c r="G74" s="186"/>
      <c r="H74" s="186"/>
      <c r="I74" s="186"/>
      <c r="J74" s="186"/>
      <c r="K74" s="186"/>
      <c r="L74" s="186"/>
      <c r="M74" s="186"/>
      <c r="N74" s="186"/>
      <c r="O74" s="186"/>
      <c r="P74" s="186"/>
      <c r="Q74" s="186"/>
      <c r="R74" s="186"/>
      <c r="S74" s="186"/>
      <c r="T74" s="186"/>
      <c r="U74" s="214"/>
      <c r="V74" s="186"/>
      <c r="W74" s="186"/>
      <c r="X74" s="186"/>
      <c r="Y74" s="186"/>
      <c r="Z74" s="186"/>
    </row>
    <row r="75" spans="1:26">
      <c r="A75" s="186"/>
      <c r="B75" s="186"/>
      <c r="C75" s="186"/>
      <c r="D75" s="186"/>
      <c r="E75" s="186"/>
      <c r="F75" s="186"/>
      <c r="G75" s="186"/>
      <c r="H75" s="186"/>
      <c r="I75" s="186"/>
      <c r="J75" s="186"/>
      <c r="K75" s="186"/>
      <c r="L75" s="186"/>
      <c r="M75" s="186"/>
      <c r="N75" s="186"/>
      <c r="O75" s="186"/>
      <c r="P75" s="186"/>
      <c r="Q75" s="186"/>
      <c r="R75" s="186"/>
      <c r="S75" s="186"/>
      <c r="T75" s="186"/>
      <c r="U75" s="214"/>
      <c r="V75" s="186"/>
      <c r="W75" s="186"/>
      <c r="X75" s="186"/>
      <c r="Y75" s="186"/>
      <c r="Z75" s="186"/>
    </row>
    <row r="76" spans="1:26">
      <c r="A76" s="186"/>
      <c r="B76" s="186"/>
      <c r="C76" s="186"/>
      <c r="D76" s="186"/>
      <c r="E76" s="186"/>
      <c r="F76" s="186"/>
      <c r="G76" s="186"/>
      <c r="H76" s="186"/>
      <c r="I76" s="186"/>
      <c r="J76" s="186"/>
      <c r="K76" s="186"/>
      <c r="L76" s="186"/>
      <c r="M76" s="186"/>
      <c r="N76" s="186"/>
      <c r="O76" s="186"/>
      <c r="P76" s="186"/>
      <c r="Q76" s="186"/>
      <c r="R76" s="186"/>
      <c r="S76" s="186"/>
      <c r="T76" s="186"/>
      <c r="U76" s="214"/>
      <c r="V76" s="186"/>
      <c r="W76" s="186"/>
      <c r="X76" s="186"/>
      <c r="Y76" s="186"/>
      <c r="Z76" s="186"/>
    </row>
    <row r="77" spans="1:26">
      <c r="A77" s="186"/>
      <c r="B77" s="186"/>
      <c r="C77" s="186"/>
      <c r="D77" s="186"/>
      <c r="E77" s="186"/>
      <c r="F77" s="186"/>
      <c r="G77" s="186"/>
      <c r="H77" s="186"/>
      <c r="I77" s="186"/>
      <c r="J77" s="186"/>
      <c r="K77" s="186"/>
      <c r="L77" s="186"/>
      <c r="M77" s="186"/>
      <c r="N77" s="186"/>
      <c r="O77" s="186"/>
      <c r="P77" s="186"/>
      <c r="Q77" s="186"/>
      <c r="R77" s="186"/>
      <c r="S77" s="186"/>
      <c r="T77" s="186"/>
      <c r="U77" s="214"/>
      <c r="V77" s="186"/>
      <c r="W77" s="186"/>
      <c r="X77" s="186"/>
      <c r="Y77" s="186"/>
      <c r="Z77" s="186"/>
    </row>
    <row r="78" spans="1:26">
      <c r="A78" s="186"/>
      <c r="B78" s="186"/>
      <c r="C78" s="186"/>
      <c r="D78" s="186"/>
      <c r="E78" s="186"/>
      <c r="F78" s="186"/>
      <c r="G78" s="186"/>
      <c r="H78" s="186"/>
      <c r="I78" s="186"/>
      <c r="J78" s="186"/>
      <c r="K78" s="186"/>
      <c r="L78" s="186"/>
      <c r="M78" s="186"/>
      <c r="N78" s="186"/>
      <c r="O78" s="186"/>
      <c r="P78" s="186"/>
      <c r="Q78" s="186"/>
      <c r="R78" s="186"/>
      <c r="S78" s="186"/>
      <c r="T78" s="186"/>
      <c r="U78" s="214"/>
      <c r="V78" s="186"/>
      <c r="W78" s="186"/>
      <c r="X78" s="186"/>
      <c r="Y78" s="186"/>
      <c r="Z78" s="186"/>
    </row>
    <row r="79" spans="1:26">
      <c r="A79" s="186"/>
      <c r="B79" s="186"/>
      <c r="C79" s="186"/>
      <c r="D79" s="186"/>
      <c r="E79" s="186"/>
      <c r="F79" s="186"/>
      <c r="G79" s="186"/>
      <c r="H79" s="186"/>
      <c r="I79" s="186"/>
      <c r="J79" s="186"/>
      <c r="K79" s="186"/>
      <c r="L79" s="186"/>
      <c r="M79" s="186"/>
      <c r="N79" s="186"/>
      <c r="O79" s="186"/>
      <c r="P79" s="186"/>
      <c r="Q79" s="186"/>
      <c r="R79" s="186"/>
      <c r="S79" s="186"/>
      <c r="T79" s="186"/>
      <c r="U79" s="214"/>
      <c r="V79" s="186"/>
      <c r="W79" s="186"/>
      <c r="X79" s="186"/>
      <c r="Y79" s="186"/>
      <c r="Z79" s="186"/>
    </row>
    <row r="80" spans="1:26">
      <c r="A80" s="186"/>
      <c r="B80" s="186"/>
      <c r="C80" s="186"/>
      <c r="D80" s="186"/>
      <c r="E80" s="186"/>
      <c r="F80" s="186"/>
      <c r="G80" s="186"/>
      <c r="H80" s="186"/>
      <c r="I80" s="186"/>
      <c r="J80" s="186"/>
      <c r="K80" s="186"/>
      <c r="L80" s="186"/>
      <c r="M80" s="186"/>
      <c r="N80" s="186"/>
      <c r="O80" s="186"/>
      <c r="P80" s="186"/>
      <c r="Q80" s="186"/>
      <c r="R80" s="186"/>
      <c r="S80" s="186"/>
      <c r="T80" s="186"/>
      <c r="U80" s="214"/>
      <c r="V80" s="186"/>
      <c r="W80" s="186"/>
      <c r="X80" s="186"/>
      <c r="Y80" s="186"/>
      <c r="Z80" s="186"/>
    </row>
    <row r="81" spans="1:26">
      <c r="A81" s="186"/>
      <c r="B81" s="186"/>
      <c r="C81" s="186"/>
      <c r="D81" s="186"/>
      <c r="E81" s="186"/>
      <c r="F81" s="186"/>
      <c r="G81" s="186"/>
      <c r="H81" s="186"/>
      <c r="I81" s="186"/>
      <c r="J81" s="186"/>
      <c r="K81" s="186"/>
      <c r="L81" s="186"/>
      <c r="M81" s="186"/>
      <c r="N81" s="186"/>
      <c r="O81" s="186"/>
      <c r="P81" s="186"/>
      <c r="Q81" s="186"/>
      <c r="R81" s="186"/>
      <c r="S81" s="186"/>
      <c r="T81" s="186"/>
      <c r="U81" s="214"/>
      <c r="V81" s="186"/>
      <c r="W81" s="186"/>
      <c r="X81" s="186"/>
      <c r="Y81" s="186"/>
      <c r="Z81" s="186"/>
    </row>
    <row r="82" spans="1:26">
      <c r="A82" s="186"/>
      <c r="B82" s="186"/>
      <c r="C82" s="186"/>
      <c r="D82" s="186"/>
      <c r="E82" s="186"/>
      <c r="F82" s="186"/>
      <c r="G82" s="186"/>
      <c r="H82" s="186"/>
      <c r="I82" s="186"/>
      <c r="J82" s="186"/>
      <c r="K82" s="186"/>
      <c r="L82" s="186"/>
      <c r="M82" s="186"/>
      <c r="N82" s="186"/>
      <c r="O82" s="186"/>
      <c r="P82" s="186"/>
      <c r="Q82" s="186"/>
      <c r="R82" s="186"/>
      <c r="S82" s="186"/>
      <c r="T82" s="186"/>
      <c r="U82" s="214"/>
      <c r="V82" s="186"/>
      <c r="W82" s="186"/>
      <c r="X82" s="186"/>
      <c r="Y82" s="186"/>
      <c r="Z82" s="186"/>
    </row>
    <row r="83" spans="1:26">
      <c r="A83" s="186"/>
      <c r="B83" s="186"/>
      <c r="C83" s="186"/>
      <c r="D83" s="186"/>
      <c r="E83" s="186"/>
      <c r="F83" s="186"/>
      <c r="G83" s="186"/>
      <c r="H83" s="186"/>
      <c r="I83" s="186"/>
      <c r="J83" s="186"/>
      <c r="K83" s="186"/>
      <c r="L83" s="186"/>
      <c r="M83" s="186"/>
      <c r="N83" s="186"/>
      <c r="O83" s="186"/>
      <c r="P83" s="186"/>
      <c r="Q83" s="186"/>
      <c r="R83" s="186"/>
      <c r="S83" s="186"/>
      <c r="T83" s="186"/>
      <c r="U83" s="214"/>
      <c r="V83" s="186"/>
      <c r="W83" s="186"/>
      <c r="X83" s="186"/>
      <c r="Y83" s="186"/>
      <c r="Z83" s="186"/>
    </row>
    <row r="84" spans="1:26">
      <c r="A84" s="186"/>
      <c r="B84" s="186"/>
      <c r="C84" s="186"/>
      <c r="D84" s="186"/>
      <c r="E84" s="186"/>
      <c r="F84" s="186"/>
      <c r="G84" s="186"/>
      <c r="H84" s="186"/>
      <c r="I84" s="186"/>
      <c r="J84" s="186"/>
      <c r="K84" s="186"/>
      <c r="L84" s="186"/>
      <c r="M84" s="186"/>
      <c r="N84" s="186"/>
      <c r="O84" s="186"/>
      <c r="P84" s="186"/>
      <c r="Q84" s="186"/>
      <c r="R84" s="186"/>
      <c r="S84" s="186"/>
      <c r="T84" s="186"/>
      <c r="U84" s="214"/>
      <c r="V84" s="186"/>
      <c r="W84" s="186"/>
      <c r="X84" s="186"/>
      <c r="Y84" s="186"/>
      <c r="Z84" s="186"/>
    </row>
    <row r="85" spans="1:26">
      <c r="A85" s="186"/>
      <c r="B85" s="186"/>
      <c r="C85" s="186"/>
      <c r="D85" s="186"/>
      <c r="E85" s="186"/>
      <c r="F85" s="186"/>
      <c r="G85" s="186"/>
      <c r="H85" s="186"/>
      <c r="I85" s="186"/>
      <c r="J85" s="186"/>
      <c r="K85" s="186"/>
      <c r="L85" s="186"/>
      <c r="M85" s="186"/>
      <c r="N85" s="186"/>
      <c r="O85" s="186"/>
      <c r="P85" s="186"/>
      <c r="Q85" s="186"/>
      <c r="R85" s="186"/>
      <c r="S85" s="186"/>
      <c r="T85" s="186"/>
      <c r="U85" s="214"/>
      <c r="V85" s="186"/>
      <c r="W85" s="186"/>
      <c r="X85" s="186"/>
      <c r="Y85" s="186"/>
      <c r="Z85" s="186"/>
    </row>
    <row r="86" spans="1:26">
      <c r="A86" s="186"/>
      <c r="B86" s="186"/>
      <c r="C86" s="186"/>
      <c r="D86" s="186"/>
      <c r="E86" s="186"/>
      <c r="F86" s="186"/>
      <c r="G86" s="186"/>
      <c r="H86" s="186"/>
      <c r="I86" s="186"/>
      <c r="J86" s="186"/>
      <c r="K86" s="186"/>
      <c r="L86" s="186"/>
      <c r="M86" s="186"/>
      <c r="N86" s="186"/>
      <c r="O86" s="186"/>
      <c r="P86" s="186"/>
      <c r="Q86" s="186"/>
      <c r="R86" s="186"/>
      <c r="S86" s="186"/>
      <c r="T86" s="186"/>
      <c r="U86" s="214"/>
      <c r="V86" s="186"/>
      <c r="W86" s="186"/>
      <c r="X86" s="186"/>
      <c r="Y86" s="186"/>
      <c r="Z86" s="186"/>
    </row>
    <row r="87" spans="1:26">
      <c r="A87" s="186"/>
      <c r="B87" s="186"/>
      <c r="C87" s="186"/>
      <c r="D87" s="186"/>
      <c r="E87" s="186"/>
      <c r="F87" s="186"/>
      <c r="G87" s="186"/>
      <c r="H87" s="186"/>
      <c r="I87" s="186"/>
      <c r="J87" s="186"/>
      <c r="K87" s="186"/>
      <c r="L87" s="186"/>
      <c r="M87" s="186"/>
      <c r="N87" s="186"/>
      <c r="O87" s="186"/>
      <c r="P87" s="186"/>
      <c r="Q87" s="186"/>
      <c r="R87" s="186"/>
      <c r="S87" s="186"/>
      <c r="T87" s="186"/>
      <c r="U87" s="214"/>
      <c r="V87" s="186"/>
      <c r="W87" s="186"/>
      <c r="X87" s="186"/>
      <c r="Y87" s="186"/>
      <c r="Z87" s="186"/>
    </row>
    <row r="88" spans="1:26">
      <c r="A88" s="186"/>
      <c r="B88" s="186"/>
      <c r="C88" s="186"/>
      <c r="D88" s="186"/>
      <c r="E88" s="186"/>
      <c r="F88" s="186"/>
      <c r="G88" s="186"/>
      <c r="H88" s="186"/>
      <c r="I88" s="186"/>
      <c r="J88" s="186"/>
      <c r="K88" s="186"/>
      <c r="L88" s="186"/>
      <c r="M88" s="186"/>
      <c r="N88" s="186"/>
      <c r="O88" s="186"/>
      <c r="P88" s="186"/>
      <c r="Q88" s="186"/>
      <c r="R88" s="186"/>
      <c r="S88" s="186"/>
      <c r="T88" s="186"/>
      <c r="U88" s="214"/>
      <c r="V88" s="186"/>
      <c r="W88" s="186"/>
      <c r="X88" s="186"/>
      <c r="Y88" s="186"/>
      <c r="Z88" s="186"/>
    </row>
    <row r="89" spans="1:26">
      <c r="A89" s="186"/>
      <c r="B89" s="186"/>
      <c r="C89" s="186"/>
      <c r="D89" s="186"/>
      <c r="E89" s="186"/>
      <c r="F89" s="186"/>
      <c r="G89" s="186"/>
      <c r="H89" s="186"/>
      <c r="I89" s="186"/>
      <c r="J89" s="186"/>
      <c r="K89" s="186"/>
      <c r="L89" s="186"/>
      <c r="M89" s="186"/>
      <c r="N89" s="186"/>
      <c r="O89" s="186"/>
      <c r="P89" s="186"/>
      <c r="Q89" s="186"/>
      <c r="R89" s="186"/>
      <c r="S89" s="186"/>
      <c r="T89" s="186"/>
      <c r="U89" s="214"/>
      <c r="V89" s="186"/>
      <c r="W89" s="186"/>
      <c r="X89" s="186"/>
      <c r="Y89" s="186"/>
      <c r="Z89" s="186"/>
    </row>
    <row r="90" spans="1:26">
      <c r="A90" s="186"/>
      <c r="B90" s="186"/>
      <c r="C90" s="186"/>
      <c r="D90" s="186"/>
      <c r="E90" s="186"/>
      <c r="F90" s="186"/>
      <c r="G90" s="186"/>
      <c r="H90" s="186"/>
      <c r="I90" s="186"/>
      <c r="J90" s="186"/>
      <c r="K90" s="186"/>
      <c r="L90" s="186"/>
      <c r="M90" s="186"/>
      <c r="N90" s="186"/>
      <c r="O90" s="186"/>
      <c r="P90" s="186"/>
      <c r="Q90" s="186"/>
      <c r="R90" s="186"/>
      <c r="S90" s="186"/>
      <c r="T90" s="186"/>
      <c r="U90" s="214"/>
      <c r="V90" s="186"/>
      <c r="W90" s="186"/>
      <c r="X90" s="186"/>
      <c r="Y90" s="186"/>
      <c r="Z90" s="186"/>
    </row>
    <row r="91" spans="1:26">
      <c r="A91" s="186"/>
      <c r="B91" s="186"/>
      <c r="C91" s="186"/>
      <c r="D91" s="186"/>
      <c r="E91" s="186"/>
      <c r="F91" s="186"/>
      <c r="G91" s="186"/>
      <c r="H91" s="186"/>
      <c r="I91" s="186"/>
      <c r="J91" s="186"/>
      <c r="K91" s="186"/>
      <c r="L91" s="186"/>
      <c r="M91" s="186"/>
      <c r="N91" s="186"/>
      <c r="O91" s="186"/>
      <c r="P91" s="186"/>
      <c r="Q91" s="186"/>
      <c r="R91" s="186"/>
      <c r="S91" s="186"/>
      <c r="T91" s="186"/>
      <c r="U91" s="214"/>
      <c r="V91" s="186"/>
      <c r="W91" s="186"/>
      <c r="X91" s="186"/>
      <c r="Y91" s="186"/>
      <c r="Z91" s="186"/>
    </row>
    <row r="92" spans="1:26">
      <c r="A92" s="186"/>
      <c r="B92" s="186"/>
      <c r="C92" s="186"/>
      <c r="D92" s="186"/>
      <c r="E92" s="186"/>
      <c r="F92" s="186"/>
      <c r="G92" s="186"/>
      <c r="H92" s="186"/>
      <c r="I92" s="186"/>
      <c r="J92" s="186"/>
      <c r="K92" s="186"/>
      <c r="L92" s="186"/>
      <c r="M92" s="186"/>
      <c r="N92" s="186"/>
      <c r="O92" s="186"/>
      <c r="P92" s="186"/>
      <c r="Q92" s="186"/>
      <c r="R92" s="186"/>
      <c r="S92" s="186"/>
      <c r="T92" s="186"/>
      <c r="U92" s="214"/>
      <c r="V92" s="186"/>
      <c r="W92" s="186"/>
      <c r="X92" s="186"/>
      <c r="Y92" s="186"/>
      <c r="Z92" s="186"/>
    </row>
    <row r="93" spans="1:26">
      <c r="A93" s="186"/>
      <c r="B93" s="186"/>
      <c r="C93" s="186"/>
      <c r="D93" s="186"/>
      <c r="E93" s="186"/>
      <c r="F93" s="186"/>
      <c r="G93" s="186"/>
      <c r="H93" s="186"/>
      <c r="I93" s="186"/>
      <c r="J93" s="186"/>
      <c r="K93" s="186"/>
      <c r="L93" s="186"/>
      <c r="M93" s="186"/>
      <c r="N93" s="186"/>
      <c r="O93" s="186"/>
      <c r="P93" s="186"/>
      <c r="Q93" s="186"/>
      <c r="R93" s="186"/>
      <c r="S93" s="186"/>
      <c r="T93" s="186"/>
      <c r="U93" s="214"/>
      <c r="V93" s="186"/>
      <c r="W93" s="186"/>
      <c r="X93" s="186"/>
      <c r="Y93" s="186"/>
      <c r="Z93" s="186"/>
    </row>
    <row r="94" spans="1:26">
      <c r="A94" s="186"/>
      <c r="B94" s="186"/>
      <c r="C94" s="186"/>
      <c r="D94" s="186"/>
      <c r="E94" s="186"/>
      <c r="F94" s="186"/>
      <c r="G94" s="186"/>
      <c r="H94" s="186"/>
      <c r="I94" s="186"/>
      <c r="J94" s="186"/>
      <c r="K94" s="186"/>
      <c r="L94" s="186"/>
      <c r="M94" s="186"/>
      <c r="N94" s="186"/>
      <c r="O94" s="186"/>
      <c r="P94" s="186"/>
      <c r="Q94" s="186"/>
      <c r="R94" s="186"/>
      <c r="S94" s="186"/>
      <c r="T94" s="186"/>
      <c r="U94" s="214"/>
      <c r="V94" s="186"/>
      <c r="W94" s="186"/>
      <c r="X94" s="186"/>
      <c r="Y94" s="186"/>
      <c r="Z94" s="186"/>
    </row>
    <row r="95" spans="1:26">
      <c r="A95" s="186"/>
      <c r="B95" s="186"/>
      <c r="C95" s="186"/>
      <c r="D95" s="186"/>
      <c r="E95" s="186"/>
      <c r="F95" s="186"/>
      <c r="G95" s="186"/>
      <c r="H95" s="186"/>
      <c r="I95" s="186"/>
      <c r="J95" s="186"/>
      <c r="K95" s="186"/>
      <c r="L95" s="186"/>
      <c r="M95" s="186"/>
      <c r="N95" s="186"/>
      <c r="O95" s="186"/>
      <c r="P95" s="186"/>
      <c r="Q95" s="186"/>
      <c r="R95" s="186"/>
      <c r="S95" s="186"/>
      <c r="T95" s="186"/>
      <c r="U95" s="214"/>
      <c r="V95" s="186"/>
      <c r="W95" s="186"/>
      <c r="X95" s="186"/>
      <c r="Y95" s="186"/>
      <c r="Z95" s="186"/>
    </row>
    <row r="96" spans="1:26">
      <c r="A96" s="186"/>
      <c r="B96" s="186"/>
      <c r="C96" s="186"/>
      <c r="D96" s="186"/>
      <c r="E96" s="186"/>
      <c r="F96" s="186"/>
      <c r="G96" s="186"/>
      <c r="H96" s="186"/>
      <c r="I96" s="186"/>
      <c r="J96" s="186"/>
      <c r="K96" s="186"/>
      <c r="L96" s="186"/>
      <c r="M96" s="186"/>
      <c r="N96" s="186"/>
      <c r="O96" s="186"/>
      <c r="P96" s="186"/>
      <c r="Q96" s="186"/>
      <c r="R96" s="186"/>
      <c r="S96" s="186"/>
      <c r="T96" s="186"/>
      <c r="U96" s="214"/>
      <c r="V96" s="186"/>
      <c r="W96" s="186"/>
      <c r="X96" s="186"/>
      <c r="Y96" s="186"/>
      <c r="Z96" s="186"/>
    </row>
    <row r="97" spans="1:26">
      <c r="A97" s="186"/>
      <c r="B97" s="186"/>
      <c r="C97" s="186"/>
      <c r="D97" s="186"/>
      <c r="E97" s="186"/>
      <c r="F97" s="186"/>
      <c r="G97" s="186"/>
      <c r="H97" s="186"/>
      <c r="I97" s="186"/>
      <c r="J97" s="186"/>
      <c r="K97" s="186"/>
      <c r="L97" s="186"/>
      <c r="M97" s="186"/>
      <c r="N97" s="186"/>
      <c r="O97" s="186"/>
      <c r="P97" s="186"/>
      <c r="Q97" s="186"/>
      <c r="R97" s="186"/>
      <c r="S97" s="186"/>
      <c r="T97" s="186"/>
      <c r="U97" s="214"/>
      <c r="V97" s="186"/>
      <c r="W97" s="186"/>
      <c r="X97" s="186"/>
      <c r="Y97" s="186"/>
      <c r="Z97" s="186"/>
    </row>
    <row r="98" spans="1:26">
      <c r="A98" s="186"/>
      <c r="B98" s="186"/>
      <c r="C98" s="186"/>
      <c r="D98" s="186"/>
      <c r="E98" s="186"/>
      <c r="F98" s="186"/>
      <c r="G98" s="186"/>
      <c r="H98" s="186"/>
      <c r="I98" s="186"/>
      <c r="J98" s="186"/>
      <c r="K98" s="186"/>
      <c r="L98" s="186"/>
      <c r="M98" s="186"/>
      <c r="N98" s="186"/>
      <c r="O98" s="186"/>
      <c r="P98" s="186"/>
      <c r="Q98" s="186"/>
      <c r="R98" s="186"/>
      <c r="S98" s="186"/>
      <c r="T98" s="186"/>
      <c r="U98" s="214"/>
      <c r="V98" s="186"/>
      <c r="W98" s="186"/>
      <c r="X98" s="186"/>
      <c r="Y98" s="186"/>
      <c r="Z98" s="186"/>
    </row>
    <row r="99" spans="1:26">
      <c r="A99" s="186"/>
      <c r="B99" s="186"/>
      <c r="C99" s="186"/>
      <c r="D99" s="186"/>
      <c r="E99" s="186"/>
      <c r="F99" s="186"/>
      <c r="G99" s="186"/>
      <c r="H99" s="186"/>
      <c r="I99" s="186"/>
      <c r="J99" s="186"/>
      <c r="K99" s="186"/>
      <c r="L99" s="186"/>
      <c r="M99" s="186"/>
      <c r="N99" s="186"/>
      <c r="O99" s="186"/>
      <c r="P99" s="186"/>
      <c r="Q99" s="186"/>
      <c r="R99" s="186"/>
      <c r="S99" s="186"/>
      <c r="T99" s="186"/>
      <c r="U99" s="214"/>
      <c r="V99" s="186"/>
      <c r="W99" s="186"/>
      <c r="X99" s="186"/>
      <c r="Y99" s="186"/>
      <c r="Z99" s="186"/>
    </row>
    <row r="100" spans="1:26">
      <c r="A100" s="186"/>
      <c r="B100" s="186"/>
      <c r="C100" s="186"/>
      <c r="D100" s="186"/>
      <c r="E100" s="186"/>
      <c r="F100" s="186"/>
      <c r="G100" s="186"/>
      <c r="H100" s="186"/>
      <c r="I100" s="186"/>
      <c r="J100" s="186"/>
      <c r="K100" s="186"/>
      <c r="L100" s="186"/>
      <c r="M100" s="186"/>
      <c r="N100" s="186"/>
      <c r="O100" s="186"/>
      <c r="P100" s="186"/>
      <c r="Q100" s="186"/>
      <c r="R100" s="186"/>
      <c r="S100" s="186"/>
      <c r="T100" s="186"/>
      <c r="U100" s="214"/>
      <c r="V100" s="186"/>
      <c r="W100" s="186"/>
      <c r="X100" s="186"/>
      <c r="Y100" s="186"/>
      <c r="Z100" s="186"/>
    </row>
    <row r="101" spans="1:26">
      <c r="A101" s="186"/>
      <c r="B101" s="186"/>
      <c r="C101" s="186"/>
      <c r="D101" s="186"/>
      <c r="E101" s="186"/>
      <c r="F101" s="186"/>
      <c r="G101" s="186"/>
      <c r="H101" s="186"/>
      <c r="I101" s="186"/>
      <c r="J101" s="186"/>
      <c r="K101" s="186"/>
      <c r="L101" s="186"/>
      <c r="M101" s="186"/>
      <c r="N101" s="186"/>
      <c r="O101" s="186"/>
      <c r="P101" s="186"/>
      <c r="Q101" s="186"/>
      <c r="R101" s="186"/>
      <c r="S101" s="186"/>
      <c r="T101" s="186"/>
      <c r="U101" s="214"/>
      <c r="V101" s="186"/>
      <c r="W101" s="186"/>
      <c r="X101" s="186"/>
      <c r="Y101" s="186"/>
      <c r="Z101" s="186"/>
    </row>
    <row r="102" spans="1:26">
      <c r="A102" s="186"/>
      <c r="B102" s="186"/>
      <c r="C102" s="186"/>
      <c r="D102" s="186"/>
      <c r="E102" s="186"/>
      <c r="F102" s="186"/>
      <c r="G102" s="186"/>
      <c r="H102" s="186"/>
      <c r="I102" s="186"/>
      <c r="J102" s="186"/>
      <c r="K102" s="186"/>
      <c r="L102" s="186"/>
      <c r="M102" s="186"/>
      <c r="N102" s="186"/>
      <c r="O102" s="186"/>
      <c r="P102" s="186"/>
      <c r="Q102" s="186"/>
      <c r="R102" s="186"/>
      <c r="S102" s="186"/>
      <c r="T102" s="186"/>
      <c r="U102" s="214"/>
      <c r="V102" s="186"/>
      <c r="W102" s="186"/>
      <c r="X102" s="186"/>
      <c r="Y102" s="186"/>
      <c r="Z102" s="186"/>
    </row>
    <row r="103" spans="1:26">
      <c r="A103" s="186"/>
      <c r="B103" s="186"/>
      <c r="C103" s="186"/>
      <c r="D103" s="186"/>
      <c r="E103" s="186"/>
      <c r="F103" s="186"/>
      <c r="G103" s="186"/>
      <c r="H103" s="186"/>
      <c r="I103" s="186"/>
      <c r="J103" s="186"/>
      <c r="K103" s="186"/>
      <c r="L103" s="186"/>
      <c r="M103" s="186"/>
      <c r="N103" s="186"/>
      <c r="O103" s="186"/>
      <c r="P103" s="186"/>
      <c r="Q103" s="186"/>
      <c r="R103" s="186"/>
      <c r="S103" s="186"/>
      <c r="T103" s="186"/>
      <c r="U103" s="214"/>
      <c r="V103" s="186"/>
      <c r="W103" s="186"/>
      <c r="X103" s="186"/>
      <c r="Y103" s="186"/>
      <c r="Z103" s="186"/>
    </row>
    <row r="104" spans="1:26">
      <c r="A104" s="186"/>
      <c r="B104" s="186"/>
      <c r="C104" s="186"/>
      <c r="D104" s="186"/>
      <c r="E104" s="186"/>
      <c r="F104" s="186"/>
      <c r="G104" s="186"/>
      <c r="H104" s="186"/>
      <c r="I104" s="186"/>
      <c r="J104" s="186"/>
      <c r="K104" s="186"/>
      <c r="L104" s="186"/>
      <c r="M104" s="186"/>
      <c r="N104" s="186"/>
      <c r="O104" s="186"/>
      <c r="P104" s="186"/>
      <c r="Q104" s="186"/>
      <c r="R104" s="186"/>
      <c r="S104" s="186"/>
      <c r="T104" s="186"/>
      <c r="U104" s="214"/>
      <c r="V104" s="186"/>
      <c r="W104" s="186"/>
      <c r="X104" s="186"/>
      <c r="Y104" s="186"/>
      <c r="Z104" s="186"/>
    </row>
    <row r="105" spans="1:26">
      <c r="A105" s="186"/>
      <c r="B105" s="186"/>
      <c r="C105" s="186"/>
      <c r="D105" s="186"/>
      <c r="E105" s="186"/>
      <c r="F105" s="186"/>
      <c r="G105" s="186"/>
      <c r="H105" s="186"/>
      <c r="I105" s="186"/>
      <c r="J105" s="186"/>
      <c r="K105" s="186"/>
      <c r="L105" s="186"/>
      <c r="M105" s="186"/>
      <c r="N105" s="186"/>
      <c r="O105" s="186"/>
      <c r="P105" s="186"/>
      <c r="Q105" s="186"/>
      <c r="R105" s="186"/>
      <c r="S105" s="186"/>
      <c r="T105" s="186"/>
      <c r="U105" s="214"/>
      <c r="V105" s="186"/>
      <c r="W105" s="186"/>
      <c r="X105" s="186"/>
      <c r="Y105" s="186"/>
      <c r="Z105" s="186"/>
    </row>
    <row r="106" spans="1:26">
      <c r="A106" s="186"/>
      <c r="B106" s="186"/>
      <c r="C106" s="186"/>
      <c r="D106" s="186"/>
      <c r="E106" s="186"/>
      <c r="F106" s="186"/>
      <c r="G106" s="186"/>
      <c r="H106" s="186"/>
      <c r="I106" s="186"/>
      <c r="J106" s="186"/>
      <c r="K106" s="186"/>
      <c r="L106" s="186"/>
      <c r="M106" s="186"/>
      <c r="N106" s="186"/>
      <c r="O106" s="186"/>
      <c r="P106" s="186"/>
      <c r="Q106" s="186"/>
      <c r="R106" s="186"/>
      <c r="S106" s="186"/>
      <c r="T106" s="186"/>
      <c r="U106" s="214"/>
      <c r="V106" s="186"/>
      <c r="W106" s="186"/>
      <c r="X106" s="186"/>
      <c r="Y106" s="186"/>
      <c r="Z106" s="186"/>
    </row>
    <row r="107" spans="1:26">
      <c r="A107" s="186"/>
      <c r="B107" s="186"/>
      <c r="C107" s="186"/>
      <c r="D107" s="186"/>
      <c r="E107" s="186"/>
      <c r="F107" s="186"/>
      <c r="G107" s="186"/>
      <c r="H107" s="186"/>
      <c r="I107" s="186"/>
      <c r="J107" s="186"/>
      <c r="K107" s="186"/>
      <c r="L107" s="186"/>
      <c r="M107" s="186"/>
      <c r="N107" s="186"/>
      <c r="O107" s="186"/>
      <c r="P107" s="186"/>
      <c r="Q107" s="186"/>
      <c r="R107" s="186"/>
      <c r="S107" s="186"/>
      <c r="T107" s="186"/>
      <c r="U107" s="214"/>
      <c r="V107" s="186"/>
      <c r="W107" s="186"/>
      <c r="X107" s="186"/>
      <c r="Y107" s="186"/>
      <c r="Z107" s="186"/>
    </row>
    <row r="108" spans="1:26">
      <c r="A108" s="186"/>
      <c r="B108" s="186"/>
      <c r="C108" s="186"/>
      <c r="D108" s="186"/>
      <c r="E108" s="186"/>
      <c r="F108" s="186"/>
      <c r="G108" s="186"/>
      <c r="H108" s="186"/>
      <c r="I108" s="186"/>
      <c r="J108" s="186"/>
      <c r="K108" s="186"/>
      <c r="L108" s="186"/>
      <c r="M108" s="186"/>
      <c r="N108" s="186"/>
      <c r="O108" s="186"/>
      <c r="P108" s="186"/>
      <c r="Q108" s="186"/>
      <c r="R108" s="186"/>
      <c r="S108" s="186"/>
      <c r="T108" s="186"/>
      <c r="U108" s="214"/>
      <c r="V108" s="186"/>
      <c r="W108" s="186"/>
      <c r="X108" s="186"/>
      <c r="Y108" s="186"/>
      <c r="Z108" s="186"/>
    </row>
    <row r="109" spans="1:26">
      <c r="A109" s="186"/>
      <c r="B109" s="186"/>
      <c r="C109" s="186"/>
      <c r="D109" s="186"/>
      <c r="E109" s="186"/>
      <c r="F109" s="186"/>
      <c r="G109" s="186"/>
      <c r="H109" s="186"/>
      <c r="I109" s="186"/>
      <c r="J109" s="186"/>
      <c r="K109" s="186"/>
      <c r="L109" s="186"/>
      <c r="M109" s="186"/>
      <c r="N109" s="186"/>
      <c r="O109" s="186"/>
      <c r="P109" s="186"/>
      <c r="Q109" s="186"/>
      <c r="R109" s="186"/>
      <c r="S109" s="186"/>
      <c r="T109" s="186"/>
      <c r="U109" s="214"/>
      <c r="V109" s="186"/>
      <c r="W109" s="186"/>
      <c r="X109" s="186"/>
      <c r="Y109" s="186"/>
      <c r="Z109" s="186"/>
    </row>
    <row r="110" spans="1:26">
      <c r="A110" s="186"/>
      <c r="B110" s="186"/>
      <c r="C110" s="186"/>
      <c r="D110" s="186"/>
      <c r="E110" s="186"/>
      <c r="F110" s="186"/>
      <c r="G110" s="186"/>
      <c r="H110" s="186"/>
      <c r="I110" s="186"/>
      <c r="J110" s="186"/>
      <c r="K110" s="186"/>
      <c r="L110" s="186"/>
      <c r="M110" s="186"/>
      <c r="N110" s="186"/>
      <c r="O110" s="186"/>
      <c r="P110" s="186"/>
      <c r="Q110" s="186"/>
      <c r="R110" s="186"/>
      <c r="S110" s="186"/>
      <c r="T110" s="186"/>
      <c r="U110" s="214"/>
      <c r="V110" s="186"/>
      <c r="W110" s="186"/>
      <c r="X110" s="186"/>
      <c r="Y110" s="186"/>
      <c r="Z110" s="186"/>
    </row>
    <row r="111" spans="1:26">
      <c r="A111" s="186"/>
      <c r="B111" s="186"/>
      <c r="C111" s="186"/>
      <c r="D111" s="186"/>
      <c r="E111" s="186"/>
      <c r="F111" s="186"/>
      <c r="G111" s="186"/>
      <c r="H111" s="186"/>
      <c r="I111" s="186"/>
      <c r="J111" s="186"/>
      <c r="K111" s="186"/>
      <c r="L111" s="186"/>
      <c r="M111" s="186"/>
      <c r="N111" s="186"/>
      <c r="O111" s="186"/>
      <c r="P111" s="186"/>
      <c r="Q111" s="186"/>
      <c r="R111" s="186"/>
      <c r="S111" s="186"/>
      <c r="T111" s="186"/>
      <c r="U111" s="214"/>
      <c r="V111" s="186"/>
      <c r="W111" s="186"/>
      <c r="X111" s="186"/>
      <c r="Y111" s="186"/>
      <c r="Z111" s="186"/>
    </row>
    <row r="112" spans="1:26">
      <c r="A112" s="186"/>
      <c r="B112" s="186"/>
      <c r="C112" s="186"/>
      <c r="D112" s="186"/>
      <c r="E112" s="186"/>
      <c r="F112" s="186"/>
      <c r="G112" s="186"/>
      <c r="H112" s="186"/>
      <c r="I112" s="186"/>
      <c r="J112" s="186"/>
      <c r="K112" s="186"/>
      <c r="L112" s="186"/>
      <c r="M112" s="186"/>
      <c r="N112" s="186"/>
      <c r="O112" s="186"/>
      <c r="P112" s="186"/>
      <c r="Q112" s="186"/>
      <c r="R112" s="186"/>
      <c r="S112" s="186"/>
      <c r="T112" s="186"/>
      <c r="U112" s="214"/>
      <c r="V112" s="186"/>
      <c r="W112" s="186"/>
      <c r="X112" s="186"/>
      <c r="Y112" s="186"/>
      <c r="Z112" s="186"/>
    </row>
    <row r="113" spans="1:26">
      <c r="A113" s="186"/>
      <c r="B113" s="186"/>
      <c r="C113" s="186"/>
      <c r="D113" s="186"/>
      <c r="E113" s="186"/>
      <c r="F113" s="186"/>
      <c r="G113" s="186"/>
      <c r="H113" s="186"/>
      <c r="I113" s="186"/>
      <c r="J113" s="186"/>
      <c r="K113" s="186"/>
      <c r="L113" s="186"/>
      <c r="M113" s="186"/>
      <c r="N113" s="186"/>
      <c r="O113" s="186"/>
      <c r="P113" s="186"/>
      <c r="Q113" s="186"/>
      <c r="R113" s="186"/>
      <c r="S113" s="186"/>
      <c r="T113" s="186"/>
      <c r="U113" s="214"/>
      <c r="V113" s="186"/>
      <c r="W113" s="186"/>
      <c r="X113" s="186"/>
      <c r="Y113" s="186"/>
      <c r="Z113" s="186"/>
    </row>
    <row r="114" spans="1:26">
      <c r="A114" s="186"/>
      <c r="B114" s="186"/>
      <c r="C114" s="186"/>
      <c r="D114" s="186"/>
      <c r="E114" s="186"/>
      <c r="F114" s="186"/>
      <c r="G114" s="186"/>
      <c r="H114" s="186"/>
      <c r="I114" s="186"/>
      <c r="J114" s="186"/>
      <c r="K114" s="186"/>
      <c r="L114" s="186"/>
      <c r="M114" s="186"/>
      <c r="N114" s="186"/>
      <c r="O114" s="186"/>
      <c r="P114" s="186"/>
      <c r="Q114" s="186"/>
      <c r="R114" s="186"/>
      <c r="S114" s="186"/>
      <c r="T114" s="186"/>
      <c r="U114" s="214"/>
      <c r="V114" s="186"/>
      <c r="W114" s="186"/>
      <c r="X114" s="186"/>
      <c r="Y114" s="186"/>
      <c r="Z114" s="186"/>
    </row>
    <row r="115" spans="1:26">
      <c r="A115" s="186"/>
      <c r="B115" s="186"/>
      <c r="C115" s="186"/>
      <c r="D115" s="186"/>
      <c r="E115" s="186"/>
      <c r="F115" s="186"/>
      <c r="G115" s="186"/>
      <c r="H115" s="186"/>
      <c r="I115" s="186"/>
      <c r="J115" s="186"/>
      <c r="K115" s="186"/>
      <c r="L115" s="186"/>
      <c r="M115" s="186"/>
      <c r="N115" s="186"/>
      <c r="O115" s="186"/>
      <c r="P115" s="186"/>
      <c r="Q115" s="186"/>
      <c r="R115" s="186"/>
      <c r="S115" s="186"/>
      <c r="T115" s="186"/>
      <c r="U115" s="214"/>
      <c r="V115" s="186"/>
      <c r="W115" s="186"/>
      <c r="X115" s="186"/>
      <c r="Y115" s="186"/>
      <c r="Z115" s="186"/>
    </row>
    <row r="116" spans="1:26">
      <c r="A116" s="186"/>
      <c r="B116" s="186"/>
      <c r="C116" s="186"/>
      <c r="D116" s="186"/>
      <c r="E116" s="186"/>
      <c r="F116" s="186"/>
      <c r="G116" s="186"/>
      <c r="H116" s="186"/>
      <c r="I116" s="186"/>
      <c r="J116" s="186"/>
      <c r="K116" s="186"/>
      <c r="L116" s="186"/>
      <c r="M116" s="186"/>
      <c r="N116" s="186"/>
      <c r="O116" s="186"/>
      <c r="P116" s="186"/>
      <c r="Q116" s="186"/>
      <c r="R116" s="186"/>
      <c r="S116" s="186"/>
      <c r="T116" s="186"/>
      <c r="U116" s="214"/>
      <c r="V116" s="186"/>
      <c r="W116" s="186"/>
      <c r="X116" s="186"/>
      <c r="Y116" s="186"/>
      <c r="Z116" s="186"/>
    </row>
    <row r="117" spans="1:26">
      <c r="A117" s="186"/>
      <c r="B117" s="186"/>
      <c r="C117" s="186"/>
      <c r="D117" s="186"/>
      <c r="E117" s="186"/>
      <c r="F117" s="186"/>
      <c r="G117" s="186"/>
      <c r="H117" s="186"/>
      <c r="I117" s="186"/>
      <c r="J117" s="186"/>
      <c r="K117" s="186"/>
      <c r="L117" s="186"/>
      <c r="M117" s="186"/>
      <c r="N117" s="186"/>
      <c r="O117" s="186"/>
      <c r="P117" s="186"/>
      <c r="Q117" s="186"/>
      <c r="R117" s="186"/>
      <c r="S117" s="186"/>
      <c r="T117" s="186"/>
      <c r="U117" s="214"/>
      <c r="V117" s="186"/>
      <c r="W117" s="186"/>
      <c r="X117" s="186"/>
      <c r="Y117" s="186"/>
      <c r="Z117" s="186"/>
    </row>
    <row r="118" spans="1:26">
      <c r="A118" s="186"/>
      <c r="B118" s="186"/>
      <c r="C118" s="186"/>
      <c r="D118" s="186"/>
      <c r="E118" s="186"/>
      <c r="F118" s="186"/>
      <c r="G118" s="186"/>
      <c r="H118" s="186"/>
      <c r="I118" s="186"/>
      <c r="J118" s="186"/>
      <c r="K118" s="186"/>
      <c r="L118" s="186"/>
      <c r="M118" s="186"/>
      <c r="N118" s="186"/>
      <c r="O118" s="186"/>
      <c r="P118" s="186"/>
      <c r="Q118" s="186"/>
      <c r="R118" s="186"/>
      <c r="S118" s="186"/>
      <c r="T118" s="186"/>
      <c r="U118" s="214"/>
      <c r="V118" s="186"/>
      <c r="W118" s="186"/>
      <c r="X118" s="186"/>
      <c r="Y118" s="186"/>
      <c r="Z118" s="186"/>
    </row>
    <row r="119" spans="1:26">
      <c r="A119" s="186"/>
      <c r="B119" s="186"/>
      <c r="C119" s="186"/>
      <c r="D119" s="186"/>
      <c r="E119" s="186"/>
      <c r="F119" s="186"/>
      <c r="G119" s="186"/>
      <c r="H119" s="186"/>
      <c r="I119" s="186"/>
      <c r="J119" s="186"/>
      <c r="K119" s="186"/>
      <c r="L119" s="186"/>
      <c r="M119" s="186"/>
      <c r="N119" s="186"/>
      <c r="O119" s="186"/>
      <c r="P119" s="186"/>
      <c r="Q119" s="186"/>
      <c r="R119" s="186"/>
      <c r="S119" s="186"/>
      <c r="T119" s="186"/>
      <c r="U119" s="214"/>
      <c r="V119" s="186"/>
      <c r="W119" s="186"/>
      <c r="X119" s="186"/>
      <c r="Y119" s="186"/>
      <c r="Z119" s="186"/>
    </row>
    <row r="120" spans="1:26">
      <c r="A120" s="186"/>
      <c r="B120" s="186"/>
      <c r="C120" s="186"/>
      <c r="D120" s="186"/>
      <c r="E120" s="186"/>
      <c r="F120" s="186"/>
      <c r="G120" s="186"/>
      <c r="H120" s="186"/>
      <c r="I120" s="186"/>
      <c r="J120" s="186"/>
      <c r="K120" s="186"/>
      <c r="L120" s="186"/>
      <c r="M120" s="186"/>
      <c r="N120" s="186"/>
      <c r="O120" s="186"/>
      <c r="P120" s="186"/>
      <c r="Q120" s="186"/>
      <c r="R120" s="186"/>
      <c r="S120" s="186"/>
      <c r="T120" s="186"/>
      <c r="U120" s="214"/>
      <c r="V120" s="186"/>
      <c r="W120" s="186"/>
      <c r="X120" s="186"/>
      <c r="Y120" s="186"/>
      <c r="Z120" s="186"/>
    </row>
    <row r="121" spans="1:26">
      <c r="A121" s="186"/>
      <c r="B121" s="186"/>
      <c r="C121" s="186"/>
      <c r="D121" s="186"/>
      <c r="E121" s="186"/>
      <c r="F121" s="186"/>
      <c r="G121" s="186"/>
      <c r="H121" s="186"/>
      <c r="I121" s="186"/>
      <c r="J121" s="186"/>
      <c r="K121" s="186"/>
      <c r="L121" s="186"/>
      <c r="M121" s="186"/>
      <c r="N121" s="186"/>
      <c r="O121" s="186"/>
      <c r="P121" s="186"/>
      <c r="Q121" s="186"/>
      <c r="R121" s="186"/>
      <c r="S121" s="186"/>
      <c r="T121" s="186"/>
      <c r="U121" s="214"/>
      <c r="V121" s="186"/>
      <c r="W121" s="186"/>
      <c r="X121" s="186"/>
      <c r="Y121" s="186"/>
      <c r="Z121" s="186"/>
    </row>
    <row r="122" spans="1:26">
      <c r="A122" s="186"/>
      <c r="B122" s="186"/>
      <c r="C122" s="186"/>
      <c r="D122" s="186"/>
      <c r="E122" s="186"/>
      <c r="F122" s="186"/>
      <c r="G122" s="186"/>
      <c r="H122" s="186"/>
      <c r="I122" s="186"/>
      <c r="J122" s="186"/>
      <c r="K122" s="186"/>
      <c r="L122" s="186"/>
      <c r="M122" s="186"/>
      <c r="N122" s="186"/>
      <c r="O122" s="186"/>
      <c r="P122" s="186"/>
      <c r="Q122" s="186"/>
      <c r="R122" s="186"/>
      <c r="S122" s="186"/>
      <c r="T122" s="186"/>
      <c r="U122" s="214"/>
      <c r="V122" s="186"/>
      <c r="W122" s="186"/>
      <c r="X122" s="186"/>
      <c r="Y122" s="186"/>
      <c r="Z122" s="186"/>
    </row>
    <row r="123" spans="1:26">
      <c r="A123" s="186"/>
      <c r="B123" s="186"/>
      <c r="C123" s="186"/>
      <c r="D123" s="186"/>
      <c r="E123" s="186"/>
      <c r="F123" s="186"/>
      <c r="G123" s="186"/>
      <c r="H123" s="186"/>
      <c r="I123" s="186"/>
      <c r="J123" s="186"/>
      <c r="K123" s="186"/>
      <c r="L123" s="186"/>
      <c r="M123" s="186"/>
      <c r="N123" s="186"/>
      <c r="O123" s="186"/>
      <c r="P123" s="186"/>
      <c r="Q123" s="186"/>
      <c r="R123" s="186"/>
      <c r="S123" s="186"/>
      <c r="T123" s="186"/>
      <c r="U123" s="214"/>
      <c r="V123" s="186"/>
      <c r="W123" s="186"/>
      <c r="X123" s="186"/>
      <c r="Y123" s="186"/>
      <c r="Z123" s="186"/>
    </row>
    <row r="124" spans="1:26">
      <c r="A124" s="186"/>
      <c r="B124" s="186"/>
      <c r="C124" s="186"/>
      <c r="D124" s="186"/>
      <c r="E124" s="186"/>
      <c r="F124" s="186"/>
      <c r="G124" s="186"/>
      <c r="H124" s="186"/>
      <c r="I124" s="186"/>
      <c r="J124" s="186"/>
      <c r="K124" s="186"/>
      <c r="L124" s="186"/>
      <c r="M124" s="186"/>
      <c r="N124" s="186"/>
      <c r="O124" s="186"/>
      <c r="P124" s="186"/>
      <c r="Q124" s="186"/>
      <c r="R124" s="186"/>
      <c r="S124" s="186"/>
      <c r="T124" s="186"/>
      <c r="U124" s="214"/>
      <c r="V124" s="186"/>
      <c r="W124" s="186"/>
      <c r="X124" s="186"/>
      <c r="Y124" s="186"/>
      <c r="Z124" s="186"/>
    </row>
    <row r="125" spans="1:26">
      <c r="A125" s="186"/>
      <c r="B125" s="186"/>
      <c r="C125" s="186"/>
      <c r="D125" s="186"/>
      <c r="E125" s="186"/>
      <c r="F125" s="186"/>
      <c r="G125" s="186"/>
      <c r="H125" s="186"/>
      <c r="I125" s="186"/>
      <c r="J125" s="186"/>
      <c r="K125" s="186"/>
      <c r="L125" s="186"/>
      <c r="M125" s="186"/>
      <c r="N125" s="186"/>
      <c r="O125" s="186"/>
      <c r="P125" s="186"/>
      <c r="Q125" s="186"/>
      <c r="R125" s="186"/>
      <c r="S125" s="186"/>
      <c r="T125" s="186"/>
      <c r="U125" s="214"/>
      <c r="V125" s="186"/>
      <c r="W125" s="186"/>
      <c r="X125" s="186"/>
      <c r="Y125" s="186"/>
      <c r="Z125" s="186"/>
    </row>
    <row r="126" spans="1:26">
      <c r="A126" s="186"/>
      <c r="B126" s="186"/>
      <c r="C126" s="186"/>
      <c r="D126" s="186"/>
      <c r="E126" s="186"/>
      <c r="F126" s="186"/>
      <c r="G126" s="186"/>
      <c r="H126" s="186"/>
      <c r="I126" s="186"/>
      <c r="J126" s="186"/>
      <c r="K126" s="186"/>
      <c r="L126" s="186"/>
      <c r="M126" s="186"/>
      <c r="N126" s="186"/>
      <c r="O126" s="186"/>
      <c r="P126" s="186"/>
      <c r="Q126" s="186"/>
      <c r="R126" s="186"/>
      <c r="S126" s="186"/>
      <c r="T126" s="186"/>
      <c r="U126" s="214"/>
      <c r="V126" s="186"/>
      <c r="W126" s="186"/>
      <c r="X126" s="186"/>
      <c r="Y126" s="186"/>
      <c r="Z126" s="186"/>
    </row>
    <row r="127" spans="1:26">
      <c r="A127" s="186"/>
      <c r="B127" s="186"/>
      <c r="C127" s="186"/>
      <c r="D127" s="186"/>
      <c r="E127" s="186"/>
      <c r="F127" s="186"/>
      <c r="G127" s="186"/>
      <c r="H127" s="186"/>
      <c r="I127" s="186"/>
      <c r="J127" s="186"/>
      <c r="K127" s="186"/>
      <c r="L127" s="186"/>
      <c r="M127" s="186"/>
      <c r="N127" s="186"/>
      <c r="O127" s="186"/>
      <c r="P127" s="186"/>
      <c r="Q127" s="186"/>
      <c r="R127" s="186"/>
      <c r="S127" s="186"/>
      <c r="T127" s="186"/>
      <c r="U127" s="214"/>
      <c r="V127" s="186"/>
      <c r="W127" s="186"/>
      <c r="X127" s="186"/>
      <c r="Y127" s="186"/>
      <c r="Z127" s="186"/>
    </row>
    <row r="128" spans="1:26">
      <c r="A128" s="186"/>
      <c r="B128" s="186"/>
      <c r="C128" s="186"/>
      <c r="D128" s="186"/>
      <c r="E128" s="186"/>
      <c r="F128" s="186"/>
      <c r="G128" s="186"/>
      <c r="H128" s="186"/>
      <c r="I128" s="186"/>
      <c r="J128" s="186"/>
      <c r="K128" s="186"/>
      <c r="L128" s="186"/>
      <c r="M128" s="186"/>
      <c r="N128" s="186"/>
      <c r="O128" s="186"/>
      <c r="P128" s="186"/>
      <c r="Q128" s="186"/>
      <c r="R128" s="186"/>
      <c r="S128" s="186"/>
      <c r="T128" s="186"/>
      <c r="U128" s="214"/>
      <c r="V128" s="186"/>
      <c r="W128" s="186"/>
      <c r="X128" s="186"/>
      <c r="Y128" s="186"/>
      <c r="Z128" s="186"/>
    </row>
    <row r="129" spans="1:26">
      <c r="A129" s="186"/>
      <c r="B129" s="186"/>
      <c r="C129" s="186"/>
      <c r="D129" s="186"/>
      <c r="E129" s="186"/>
      <c r="F129" s="186"/>
      <c r="G129" s="186"/>
      <c r="H129" s="186"/>
      <c r="I129" s="186"/>
      <c r="J129" s="186"/>
      <c r="K129" s="186"/>
      <c r="L129" s="186"/>
      <c r="M129" s="186"/>
      <c r="N129" s="186"/>
      <c r="O129" s="186"/>
      <c r="P129" s="186"/>
      <c r="Q129" s="186"/>
      <c r="R129" s="186"/>
      <c r="S129" s="186"/>
      <c r="T129" s="186"/>
      <c r="U129" s="214"/>
      <c r="V129" s="186"/>
      <c r="W129" s="186"/>
      <c r="X129" s="186"/>
      <c r="Y129" s="186"/>
      <c r="Z129" s="186"/>
    </row>
    <row r="130" spans="1:26">
      <c r="A130" s="186"/>
      <c r="B130" s="186"/>
      <c r="C130" s="186"/>
      <c r="D130" s="186"/>
      <c r="E130" s="186"/>
      <c r="F130" s="186"/>
      <c r="G130" s="186"/>
      <c r="H130" s="186"/>
      <c r="I130" s="186"/>
      <c r="J130" s="186"/>
      <c r="K130" s="186"/>
      <c r="L130" s="186"/>
      <c r="M130" s="186"/>
      <c r="N130" s="186"/>
      <c r="O130" s="186"/>
      <c r="P130" s="186"/>
      <c r="Q130" s="186"/>
      <c r="R130" s="186"/>
      <c r="S130" s="186"/>
      <c r="T130" s="186"/>
      <c r="U130" s="214"/>
      <c r="V130" s="186"/>
      <c r="W130" s="186"/>
      <c r="X130" s="186"/>
      <c r="Y130" s="186"/>
      <c r="Z130" s="186"/>
    </row>
    <row r="131" spans="1:26">
      <c r="A131" s="186"/>
      <c r="B131" s="186"/>
      <c r="C131" s="186"/>
      <c r="D131" s="186"/>
      <c r="E131" s="186"/>
      <c r="F131" s="186"/>
      <c r="G131" s="186"/>
      <c r="H131" s="186"/>
      <c r="I131" s="186"/>
      <c r="J131" s="186"/>
      <c r="K131" s="186"/>
      <c r="L131" s="186"/>
      <c r="M131" s="186"/>
      <c r="N131" s="186"/>
      <c r="O131" s="186"/>
      <c r="P131" s="186"/>
      <c r="Q131" s="186"/>
      <c r="R131" s="186"/>
      <c r="S131" s="186"/>
      <c r="T131" s="186"/>
      <c r="U131" s="214"/>
      <c r="V131" s="186"/>
      <c r="W131" s="186"/>
      <c r="X131" s="186"/>
      <c r="Y131" s="186"/>
      <c r="Z131" s="186"/>
    </row>
    <row r="132" spans="1:26">
      <c r="A132" s="186"/>
      <c r="B132" s="186"/>
      <c r="C132" s="186"/>
      <c r="D132" s="186"/>
      <c r="E132" s="186"/>
      <c r="F132" s="186"/>
      <c r="G132" s="186"/>
      <c r="H132" s="186"/>
      <c r="I132" s="186"/>
      <c r="J132" s="186"/>
      <c r="K132" s="186"/>
      <c r="L132" s="186"/>
      <c r="M132" s="186"/>
      <c r="N132" s="186"/>
      <c r="O132" s="186"/>
      <c r="P132" s="186"/>
      <c r="Q132" s="186"/>
      <c r="R132" s="186"/>
      <c r="S132" s="186"/>
      <c r="T132" s="186"/>
      <c r="U132" s="214"/>
      <c r="V132" s="186"/>
      <c r="W132" s="186"/>
      <c r="X132" s="186"/>
      <c r="Y132" s="186"/>
      <c r="Z132" s="186"/>
    </row>
    <row r="133" spans="1:26">
      <c r="A133" s="186"/>
      <c r="B133" s="186"/>
      <c r="C133" s="186"/>
      <c r="D133" s="186"/>
      <c r="E133" s="186"/>
      <c r="F133" s="186"/>
      <c r="G133" s="186"/>
      <c r="H133" s="186"/>
      <c r="I133" s="186"/>
      <c r="J133" s="186"/>
      <c r="K133" s="186"/>
      <c r="L133" s="186"/>
      <c r="M133" s="186"/>
      <c r="N133" s="186"/>
      <c r="O133" s="186"/>
      <c r="P133" s="186"/>
      <c r="Q133" s="186"/>
      <c r="R133" s="186"/>
      <c r="S133" s="186"/>
      <c r="T133" s="186"/>
      <c r="U133" s="214"/>
      <c r="V133" s="186"/>
      <c r="W133" s="186"/>
      <c r="X133" s="186"/>
      <c r="Y133" s="186"/>
      <c r="Z133" s="186"/>
    </row>
    <row r="134" spans="1:26">
      <c r="A134" s="186"/>
      <c r="B134" s="186"/>
      <c r="C134" s="186"/>
      <c r="D134" s="186"/>
      <c r="E134" s="186"/>
      <c r="F134" s="186"/>
      <c r="G134" s="186"/>
      <c r="H134" s="186"/>
      <c r="I134" s="186"/>
      <c r="J134" s="186"/>
      <c r="K134" s="186"/>
      <c r="L134" s="186"/>
      <c r="M134" s="186"/>
      <c r="N134" s="186"/>
      <c r="O134" s="186"/>
      <c r="P134" s="186"/>
      <c r="Q134" s="186"/>
      <c r="R134" s="186"/>
      <c r="S134" s="186"/>
      <c r="T134" s="186"/>
      <c r="U134" s="214"/>
      <c r="V134" s="186"/>
      <c r="W134" s="186"/>
      <c r="X134" s="186"/>
      <c r="Y134" s="186"/>
      <c r="Z134" s="186"/>
    </row>
    <row r="135" spans="1:26">
      <c r="A135" s="186"/>
      <c r="B135" s="186"/>
      <c r="C135" s="186"/>
      <c r="D135" s="186"/>
      <c r="E135" s="186"/>
      <c r="F135" s="186"/>
      <c r="G135" s="186"/>
      <c r="H135" s="186"/>
      <c r="I135" s="186"/>
      <c r="J135" s="186"/>
      <c r="K135" s="186"/>
      <c r="L135" s="186"/>
      <c r="M135" s="186"/>
      <c r="N135" s="186"/>
      <c r="O135" s="186"/>
      <c r="P135" s="186"/>
      <c r="Q135" s="186"/>
      <c r="R135" s="186"/>
      <c r="S135" s="186"/>
      <c r="T135" s="186"/>
      <c r="U135" s="214"/>
      <c r="V135" s="186"/>
      <c r="W135" s="186"/>
      <c r="X135" s="186"/>
      <c r="Y135" s="186"/>
      <c r="Z135" s="186"/>
    </row>
    <row r="136" spans="1:26">
      <c r="A136" s="186"/>
      <c r="B136" s="186"/>
      <c r="C136" s="186"/>
      <c r="D136" s="186"/>
      <c r="E136" s="186"/>
      <c r="F136" s="186"/>
      <c r="G136" s="186"/>
      <c r="H136" s="186"/>
      <c r="I136" s="186"/>
      <c r="J136" s="186"/>
      <c r="K136" s="186"/>
      <c r="L136" s="186"/>
      <c r="M136" s="186"/>
      <c r="N136" s="186"/>
      <c r="O136" s="186"/>
      <c r="P136" s="186"/>
      <c r="Q136" s="186"/>
      <c r="R136" s="186"/>
      <c r="S136" s="186"/>
      <c r="T136" s="186"/>
      <c r="U136" s="214"/>
      <c r="V136" s="186"/>
      <c r="W136" s="186"/>
      <c r="X136" s="186"/>
      <c r="Y136" s="186"/>
      <c r="Z136" s="186"/>
    </row>
    <row r="137" spans="1:26">
      <c r="A137" s="186"/>
      <c r="B137" s="186"/>
      <c r="C137" s="186"/>
      <c r="D137" s="186"/>
      <c r="E137" s="186"/>
      <c r="F137" s="186"/>
      <c r="G137" s="186"/>
      <c r="H137" s="186"/>
      <c r="I137" s="186"/>
      <c r="J137" s="186"/>
      <c r="K137" s="186"/>
      <c r="L137" s="186"/>
      <c r="M137" s="186"/>
      <c r="N137" s="186"/>
      <c r="O137" s="186"/>
      <c r="P137" s="186"/>
      <c r="Q137" s="186"/>
      <c r="R137" s="186"/>
      <c r="S137" s="186"/>
      <c r="T137" s="186"/>
      <c r="U137" s="214"/>
      <c r="V137" s="186"/>
      <c r="W137" s="186"/>
      <c r="X137" s="186"/>
      <c r="Y137" s="186"/>
      <c r="Z137" s="186"/>
    </row>
    <row r="138" spans="1:26">
      <c r="A138" s="186"/>
      <c r="B138" s="186"/>
      <c r="C138" s="186"/>
      <c r="D138" s="186"/>
      <c r="E138" s="186"/>
      <c r="F138" s="186"/>
      <c r="G138" s="186"/>
      <c r="H138" s="186"/>
      <c r="I138" s="186"/>
      <c r="J138" s="186"/>
      <c r="K138" s="186"/>
      <c r="L138" s="186"/>
      <c r="M138" s="186"/>
      <c r="N138" s="186"/>
      <c r="O138" s="186"/>
      <c r="P138" s="186"/>
      <c r="Q138" s="186"/>
      <c r="R138" s="186"/>
      <c r="S138" s="186"/>
      <c r="T138" s="186"/>
      <c r="U138" s="214"/>
      <c r="V138" s="186"/>
      <c r="W138" s="186"/>
      <c r="X138" s="186"/>
      <c r="Y138" s="186"/>
      <c r="Z138" s="186"/>
    </row>
    <row r="139" spans="1:26">
      <c r="A139" s="186"/>
      <c r="B139" s="186"/>
      <c r="C139" s="186"/>
      <c r="D139" s="186"/>
      <c r="E139" s="186"/>
      <c r="F139" s="186"/>
      <c r="G139" s="186"/>
      <c r="H139" s="186"/>
      <c r="I139" s="186"/>
      <c r="J139" s="186"/>
      <c r="K139" s="186"/>
      <c r="L139" s="186"/>
      <c r="M139" s="186"/>
      <c r="N139" s="186"/>
      <c r="O139" s="186"/>
      <c r="P139" s="186"/>
      <c r="Q139" s="186"/>
      <c r="R139" s="186"/>
      <c r="S139" s="186"/>
      <c r="T139" s="186"/>
      <c r="U139" s="214"/>
      <c r="V139" s="186"/>
      <c r="W139" s="186"/>
      <c r="X139" s="186"/>
      <c r="Y139" s="186"/>
      <c r="Z139" s="186"/>
    </row>
    <row r="140" spans="1:26">
      <c r="A140" s="186"/>
      <c r="B140" s="186"/>
      <c r="C140" s="186"/>
      <c r="D140" s="186"/>
      <c r="E140" s="186"/>
      <c r="F140" s="186"/>
      <c r="G140" s="186"/>
      <c r="H140" s="186"/>
      <c r="I140" s="186"/>
      <c r="J140" s="186"/>
      <c r="K140" s="186"/>
      <c r="L140" s="186"/>
      <c r="M140" s="186"/>
      <c r="N140" s="186"/>
      <c r="O140" s="186"/>
      <c r="P140" s="186"/>
      <c r="Q140" s="186"/>
      <c r="R140" s="186"/>
      <c r="S140" s="186"/>
      <c r="T140" s="186"/>
      <c r="U140" s="214"/>
      <c r="V140" s="186"/>
      <c r="W140" s="186"/>
      <c r="X140" s="186"/>
      <c r="Y140" s="186"/>
      <c r="Z140" s="186"/>
    </row>
    <row r="141" spans="1:26">
      <c r="A141" s="186"/>
      <c r="B141" s="186"/>
      <c r="C141" s="186"/>
      <c r="D141" s="186"/>
      <c r="E141" s="186"/>
      <c r="F141" s="186"/>
      <c r="G141" s="186"/>
      <c r="H141" s="186"/>
      <c r="I141" s="186"/>
      <c r="J141" s="186"/>
      <c r="K141" s="186"/>
      <c r="L141" s="186"/>
      <c r="M141" s="186"/>
      <c r="N141" s="186"/>
      <c r="O141" s="186"/>
      <c r="P141" s="186"/>
      <c r="Q141" s="186"/>
      <c r="R141" s="186"/>
      <c r="S141" s="186"/>
      <c r="T141" s="186"/>
      <c r="U141" s="214"/>
      <c r="V141" s="186"/>
      <c r="W141" s="186"/>
      <c r="X141" s="186"/>
      <c r="Y141" s="186"/>
      <c r="Z141" s="186"/>
    </row>
    <row r="142" spans="1:26">
      <c r="A142" s="186"/>
      <c r="B142" s="186"/>
      <c r="C142" s="186"/>
      <c r="D142" s="186"/>
      <c r="E142" s="186"/>
      <c r="F142" s="186"/>
      <c r="G142" s="186"/>
      <c r="H142" s="186"/>
      <c r="I142" s="186"/>
      <c r="J142" s="186"/>
      <c r="K142" s="186"/>
      <c r="L142" s="186"/>
      <c r="M142" s="186"/>
      <c r="N142" s="186"/>
      <c r="O142" s="186"/>
      <c r="P142" s="186"/>
      <c r="Q142" s="186"/>
      <c r="R142" s="186"/>
      <c r="S142" s="186"/>
      <c r="T142" s="186"/>
      <c r="U142" s="214"/>
      <c r="V142" s="186"/>
      <c r="W142" s="186"/>
      <c r="X142" s="186"/>
      <c r="Y142" s="186"/>
      <c r="Z142" s="186"/>
    </row>
    <row r="143" spans="1:26">
      <c r="A143" s="186"/>
      <c r="B143" s="186"/>
      <c r="C143" s="186"/>
      <c r="D143" s="186"/>
      <c r="E143" s="186"/>
      <c r="F143" s="186"/>
      <c r="G143" s="186"/>
      <c r="H143" s="186"/>
      <c r="I143" s="186"/>
      <c r="J143" s="186"/>
      <c r="K143" s="186"/>
      <c r="L143" s="186"/>
      <c r="M143" s="186"/>
      <c r="N143" s="186"/>
      <c r="O143" s="186"/>
      <c r="P143" s="186"/>
      <c r="Q143" s="186"/>
      <c r="R143" s="186"/>
      <c r="S143" s="186"/>
      <c r="T143" s="186"/>
      <c r="U143" s="214"/>
      <c r="V143" s="186"/>
      <c r="W143" s="186"/>
      <c r="X143" s="186"/>
      <c r="Y143" s="186"/>
      <c r="Z143" s="186"/>
    </row>
    <row r="144" spans="1:26">
      <c r="A144" s="186"/>
      <c r="B144" s="186"/>
      <c r="C144" s="186"/>
      <c r="D144" s="186"/>
      <c r="E144" s="186"/>
      <c r="F144" s="186"/>
      <c r="G144" s="186"/>
      <c r="H144" s="186"/>
      <c r="I144" s="186"/>
      <c r="J144" s="186"/>
      <c r="K144" s="186"/>
      <c r="L144" s="186"/>
      <c r="M144" s="186"/>
      <c r="N144" s="186"/>
      <c r="O144" s="186"/>
      <c r="P144" s="186"/>
      <c r="Q144" s="186"/>
      <c r="R144" s="186"/>
      <c r="S144" s="186"/>
      <c r="T144" s="186"/>
      <c r="U144" s="214"/>
      <c r="V144" s="186"/>
      <c r="W144" s="186"/>
      <c r="X144" s="186"/>
      <c r="Y144" s="186"/>
      <c r="Z144" s="186"/>
    </row>
    <row r="145" spans="1:26">
      <c r="A145" s="186"/>
      <c r="B145" s="186"/>
      <c r="C145" s="186"/>
      <c r="D145" s="186"/>
      <c r="E145" s="186"/>
      <c r="F145" s="186"/>
      <c r="G145" s="186"/>
      <c r="H145" s="186"/>
      <c r="I145" s="186"/>
      <c r="J145" s="186"/>
      <c r="K145" s="186"/>
      <c r="L145" s="186"/>
      <c r="M145" s="186"/>
      <c r="N145" s="186"/>
      <c r="O145" s="186"/>
      <c r="P145" s="186"/>
      <c r="Q145" s="186"/>
      <c r="R145" s="186"/>
      <c r="S145" s="186"/>
      <c r="T145" s="186"/>
      <c r="U145" s="214"/>
      <c r="V145" s="186"/>
      <c r="W145" s="186"/>
      <c r="X145" s="186"/>
      <c r="Y145" s="186"/>
      <c r="Z145" s="186"/>
    </row>
    <row r="146" spans="1:26">
      <c r="A146" s="186"/>
      <c r="B146" s="186"/>
      <c r="C146" s="186"/>
      <c r="D146" s="186"/>
      <c r="E146" s="186"/>
      <c r="F146" s="186"/>
      <c r="G146" s="186"/>
      <c r="H146" s="186"/>
      <c r="I146" s="186"/>
      <c r="J146" s="186"/>
      <c r="K146" s="186"/>
      <c r="L146" s="186"/>
      <c r="M146" s="186"/>
      <c r="N146" s="186"/>
      <c r="O146" s="186"/>
      <c r="P146" s="186"/>
      <c r="Q146" s="186"/>
      <c r="R146" s="186"/>
      <c r="S146" s="186"/>
      <c r="T146" s="186"/>
      <c r="U146" s="214"/>
      <c r="V146" s="186"/>
      <c r="W146" s="186"/>
      <c r="X146" s="186"/>
      <c r="Y146" s="186"/>
      <c r="Z146" s="186"/>
    </row>
    <row r="147" spans="1:26">
      <c r="A147" s="186"/>
      <c r="B147" s="186"/>
      <c r="C147" s="186"/>
      <c r="D147" s="186"/>
      <c r="E147" s="186"/>
      <c r="F147" s="186"/>
      <c r="G147" s="186"/>
      <c r="H147" s="186"/>
      <c r="I147" s="186"/>
      <c r="J147" s="186"/>
      <c r="K147" s="186"/>
      <c r="L147" s="186"/>
      <c r="M147" s="186"/>
      <c r="N147" s="186"/>
      <c r="O147" s="186"/>
      <c r="P147" s="186"/>
      <c r="Q147" s="186"/>
      <c r="R147" s="186"/>
      <c r="S147" s="186"/>
      <c r="T147" s="186"/>
      <c r="U147" s="214"/>
      <c r="V147" s="186"/>
      <c r="W147" s="186"/>
      <c r="X147" s="186"/>
      <c r="Y147" s="186"/>
      <c r="Z147" s="186"/>
    </row>
    <row r="148" spans="1:26">
      <c r="A148" s="186"/>
      <c r="B148" s="186"/>
      <c r="C148" s="186"/>
      <c r="D148" s="186"/>
      <c r="E148" s="186"/>
      <c r="F148" s="186"/>
      <c r="G148" s="186"/>
      <c r="H148" s="186"/>
      <c r="I148" s="186"/>
      <c r="J148" s="186"/>
      <c r="K148" s="186"/>
      <c r="L148" s="186"/>
      <c r="M148" s="186"/>
      <c r="N148" s="186"/>
      <c r="O148" s="186"/>
      <c r="P148" s="186"/>
      <c r="Q148" s="186"/>
      <c r="R148" s="186"/>
      <c r="S148" s="186"/>
      <c r="T148" s="186"/>
      <c r="U148" s="214"/>
      <c r="V148" s="186"/>
      <c r="W148" s="186"/>
      <c r="X148" s="186"/>
      <c r="Y148" s="186"/>
      <c r="Z148" s="186"/>
    </row>
    <row r="149" spans="1:26">
      <c r="A149" s="186"/>
      <c r="B149" s="186"/>
      <c r="C149" s="186"/>
      <c r="D149" s="186"/>
      <c r="E149" s="186"/>
      <c r="F149" s="186"/>
      <c r="G149" s="186"/>
      <c r="H149" s="186"/>
      <c r="I149" s="186"/>
      <c r="J149" s="186"/>
      <c r="K149" s="186"/>
      <c r="L149" s="186"/>
      <c r="M149" s="186"/>
      <c r="N149" s="186"/>
      <c r="O149" s="186"/>
      <c r="P149" s="186"/>
      <c r="Q149" s="186"/>
      <c r="R149" s="186"/>
      <c r="S149" s="186"/>
      <c r="T149" s="186"/>
      <c r="U149" s="214"/>
      <c r="V149" s="186"/>
      <c r="W149" s="186"/>
      <c r="X149" s="186"/>
      <c r="Y149" s="186"/>
      <c r="Z149" s="186"/>
    </row>
    <row r="150" spans="1:26">
      <c r="A150" s="186"/>
      <c r="B150" s="186"/>
      <c r="C150" s="186"/>
      <c r="D150" s="186"/>
      <c r="E150" s="186"/>
      <c r="F150" s="186"/>
      <c r="G150" s="186"/>
      <c r="H150" s="186"/>
      <c r="I150" s="186"/>
      <c r="J150" s="186"/>
      <c r="K150" s="186"/>
      <c r="L150" s="186"/>
      <c r="M150" s="186"/>
      <c r="N150" s="186"/>
      <c r="O150" s="186"/>
      <c r="P150" s="186"/>
      <c r="Q150" s="186"/>
      <c r="R150" s="186"/>
      <c r="S150" s="186"/>
      <c r="T150" s="186"/>
      <c r="U150" s="214"/>
      <c r="V150" s="186"/>
      <c r="W150" s="186"/>
      <c r="X150" s="186"/>
      <c r="Y150" s="186"/>
      <c r="Z150" s="186"/>
    </row>
    <row r="151" spans="1:26">
      <c r="A151" s="186"/>
      <c r="B151" s="186"/>
      <c r="C151" s="186"/>
      <c r="D151" s="186"/>
      <c r="E151" s="186"/>
      <c r="F151" s="186"/>
      <c r="G151" s="186"/>
      <c r="H151" s="186"/>
      <c r="I151" s="186"/>
      <c r="J151" s="186"/>
      <c r="K151" s="186"/>
      <c r="L151" s="186"/>
      <c r="M151" s="186"/>
      <c r="N151" s="186"/>
      <c r="O151" s="186"/>
      <c r="P151" s="186"/>
      <c r="Q151" s="186"/>
      <c r="R151" s="186"/>
      <c r="S151" s="186"/>
      <c r="T151" s="186"/>
      <c r="U151" s="214"/>
      <c r="V151" s="186"/>
      <c r="W151" s="186"/>
      <c r="X151" s="186"/>
      <c r="Y151" s="186"/>
      <c r="Z151" s="186"/>
    </row>
    <row r="152" spans="1:26">
      <c r="A152" s="186"/>
      <c r="B152" s="186"/>
      <c r="C152" s="186"/>
      <c r="D152" s="186"/>
      <c r="E152" s="186"/>
      <c r="F152" s="186"/>
      <c r="G152" s="186"/>
      <c r="H152" s="186"/>
      <c r="I152" s="186"/>
      <c r="J152" s="186"/>
      <c r="K152" s="186"/>
      <c r="L152" s="186"/>
      <c r="M152" s="186"/>
      <c r="N152" s="186"/>
      <c r="O152" s="186"/>
      <c r="P152" s="186"/>
      <c r="Q152" s="186"/>
      <c r="R152" s="186"/>
      <c r="S152" s="186"/>
      <c r="T152" s="186"/>
      <c r="U152" s="214"/>
      <c r="V152" s="186"/>
      <c r="W152" s="186"/>
      <c r="X152" s="186"/>
      <c r="Y152" s="186"/>
      <c r="Z152" s="186"/>
    </row>
    <row r="153" spans="1:26">
      <c r="A153" s="186"/>
      <c r="B153" s="186"/>
      <c r="C153" s="186"/>
      <c r="D153" s="186"/>
      <c r="E153" s="186"/>
      <c r="F153" s="186"/>
      <c r="G153" s="186"/>
      <c r="H153" s="186"/>
      <c r="I153" s="186"/>
      <c r="J153" s="186"/>
      <c r="K153" s="186"/>
      <c r="L153" s="186"/>
      <c r="M153" s="186"/>
      <c r="N153" s="186"/>
      <c r="O153" s="186"/>
      <c r="P153" s="186"/>
      <c r="Q153" s="186"/>
      <c r="R153" s="186"/>
      <c r="S153" s="186"/>
      <c r="T153" s="186"/>
      <c r="U153" s="214"/>
      <c r="V153" s="186"/>
      <c r="W153" s="186"/>
      <c r="X153" s="186"/>
      <c r="Y153" s="186"/>
      <c r="Z153" s="186"/>
    </row>
    <row r="154" spans="1:26">
      <c r="A154" s="186"/>
      <c r="B154" s="186"/>
      <c r="C154" s="186"/>
      <c r="D154" s="186"/>
      <c r="E154" s="186"/>
      <c r="F154" s="186"/>
      <c r="G154" s="186"/>
      <c r="H154" s="186"/>
      <c r="I154" s="186"/>
      <c r="J154" s="186"/>
      <c r="K154" s="186"/>
      <c r="L154" s="186"/>
      <c r="M154" s="186"/>
      <c r="N154" s="186"/>
      <c r="O154" s="186"/>
      <c r="P154" s="186"/>
      <c r="Q154" s="186"/>
      <c r="R154" s="186"/>
      <c r="S154" s="186"/>
      <c r="T154" s="186"/>
      <c r="U154" s="214"/>
      <c r="V154" s="186"/>
      <c r="W154" s="186"/>
      <c r="X154" s="186"/>
      <c r="Y154" s="186"/>
      <c r="Z154" s="186"/>
    </row>
    <row r="155" spans="1:26">
      <c r="A155" s="186"/>
      <c r="B155" s="186"/>
      <c r="C155" s="186"/>
      <c r="D155" s="186"/>
      <c r="E155" s="186"/>
      <c r="F155" s="186"/>
      <c r="G155" s="186"/>
      <c r="H155" s="186"/>
      <c r="I155" s="186"/>
      <c r="J155" s="186"/>
      <c r="K155" s="186"/>
      <c r="L155" s="186"/>
      <c r="M155" s="186"/>
      <c r="N155" s="186"/>
      <c r="O155" s="186"/>
      <c r="P155" s="186"/>
      <c r="Q155" s="186"/>
      <c r="R155" s="186"/>
      <c r="S155" s="186"/>
      <c r="T155" s="186"/>
      <c r="U155" s="214"/>
      <c r="V155" s="186"/>
      <c r="W155" s="186"/>
      <c r="X155" s="186"/>
      <c r="Y155" s="186"/>
      <c r="Z155" s="186"/>
    </row>
    <row r="156" spans="1:26">
      <c r="A156" s="186"/>
      <c r="B156" s="186"/>
      <c r="C156" s="186"/>
      <c r="D156" s="186"/>
      <c r="E156" s="186"/>
      <c r="F156" s="186"/>
      <c r="G156" s="186"/>
      <c r="H156" s="186"/>
      <c r="I156" s="186"/>
      <c r="J156" s="186"/>
      <c r="K156" s="186"/>
      <c r="L156" s="186"/>
      <c r="M156" s="186"/>
      <c r="N156" s="186"/>
      <c r="O156" s="186"/>
      <c r="P156" s="186"/>
      <c r="Q156" s="186"/>
      <c r="R156" s="186"/>
      <c r="S156" s="186"/>
      <c r="T156" s="186"/>
      <c r="U156" s="214"/>
      <c r="V156" s="186"/>
      <c r="W156" s="186"/>
      <c r="X156" s="186"/>
      <c r="Y156" s="186"/>
      <c r="Z156" s="186"/>
    </row>
    <row r="157" spans="1:26">
      <c r="A157" s="186"/>
      <c r="B157" s="186"/>
      <c r="C157" s="186"/>
      <c r="D157" s="186"/>
      <c r="E157" s="186"/>
      <c r="F157" s="186"/>
      <c r="G157" s="186"/>
      <c r="H157" s="186"/>
      <c r="I157" s="186"/>
      <c r="J157" s="186"/>
      <c r="K157" s="186"/>
      <c r="L157" s="186"/>
      <c r="M157" s="186"/>
      <c r="N157" s="186"/>
      <c r="O157" s="186"/>
      <c r="P157" s="186"/>
      <c r="Q157" s="186"/>
      <c r="R157" s="186"/>
      <c r="S157" s="186"/>
      <c r="T157" s="186"/>
      <c r="U157" s="214"/>
      <c r="V157" s="186"/>
      <c r="W157" s="186"/>
      <c r="X157" s="186"/>
      <c r="Y157" s="186"/>
      <c r="Z157" s="186"/>
    </row>
    <row r="158" spans="1:26">
      <c r="A158" s="186"/>
      <c r="B158" s="186"/>
      <c r="C158" s="186"/>
      <c r="D158" s="186"/>
      <c r="E158" s="186"/>
      <c r="F158" s="186"/>
      <c r="G158" s="186"/>
      <c r="H158" s="186"/>
      <c r="I158" s="186"/>
      <c r="J158" s="186"/>
      <c r="K158" s="186"/>
      <c r="L158" s="186"/>
      <c r="M158" s="186"/>
      <c r="N158" s="186"/>
      <c r="O158" s="186"/>
      <c r="P158" s="186"/>
      <c r="Q158" s="186"/>
      <c r="R158" s="186"/>
      <c r="S158" s="186"/>
      <c r="T158" s="186"/>
      <c r="U158" s="214"/>
      <c r="V158" s="186"/>
      <c r="W158" s="186"/>
      <c r="X158" s="186"/>
      <c r="Y158" s="186"/>
      <c r="Z158" s="186"/>
    </row>
    <row r="159" spans="1:26">
      <c r="A159" s="186"/>
      <c r="B159" s="186"/>
      <c r="C159" s="186"/>
      <c r="D159" s="186"/>
      <c r="E159" s="186"/>
      <c r="F159" s="186"/>
      <c r="G159" s="186"/>
      <c r="H159" s="186"/>
      <c r="I159" s="186"/>
      <c r="J159" s="186"/>
      <c r="K159" s="186"/>
      <c r="L159" s="186"/>
      <c r="M159" s="186"/>
      <c r="N159" s="186"/>
      <c r="O159" s="186"/>
      <c r="P159" s="186"/>
      <c r="Q159" s="186"/>
      <c r="R159" s="186"/>
      <c r="S159" s="186"/>
      <c r="T159" s="186"/>
      <c r="U159" s="214"/>
      <c r="V159" s="186"/>
      <c r="W159" s="186"/>
      <c r="X159" s="186"/>
      <c r="Y159" s="186"/>
      <c r="Z159" s="186"/>
    </row>
    <row r="160" spans="1:26">
      <c r="A160" s="186"/>
      <c r="B160" s="186"/>
      <c r="C160" s="186"/>
      <c r="D160" s="186"/>
      <c r="E160" s="186"/>
      <c r="F160" s="186"/>
      <c r="G160" s="186"/>
      <c r="H160" s="186"/>
      <c r="I160" s="186"/>
      <c r="J160" s="186"/>
      <c r="K160" s="186"/>
      <c r="L160" s="186"/>
      <c r="M160" s="186"/>
      <c r="N160" s="186"/>
      <c r="O160" s="186"/>
      <c r="P160" s="186"/>
      <c r="Q160" s="186"/>
      <c r="R160" s="186"/>
      <c r="S160" s="186"/>
      <c r="T160" s="186"/>
      <c r="U160" s="214"/>
      <c r="V160" s="186"/>
      <c r="W160" s="186"/>
      <c r="X160" s="186"/>
      <c r="Y160" s="186"/>
      <c r="Z160" s="186"/>
    </row>
    <row r="161" spans="1:26">
      <c r="A161" s="186"/>
      <c r="B161" s="186"/>
      <c r="C161" s="186"/>
      <c r="D161" s="186"/>
      <c r="E161" s="186"/>
      <c r="F161" s="186"/>
      <c r="G161" s="186"/>
      <c r="H161" s="186"/>
      <c r="I161" s="186"/>
      <c r="J161" s="186"/>
      <c r="K161" s="186"/>
      <c r="L161" s="186"/>
      <c r="M161" s="186"/>
      <c r="N161" s="186"/>
      <c r="O161" s="186"/>
      <c r="P161" s="186"/>
      <c r="Q161" s="186"/>
      <c r="R161" s="186"/>
      <c r="S161" s="186"/>
      <c r="T161" s="186"/>
      <c r="U161" s="214"/>
      <c r="V161" s="186"/>
      <c r="W161" s="186"/>
      <c r="X161" s="186"/>
      <c r="Y161" s="186"/>
      <c r="Z161" s="186"/>
    </row>
    <row r="162" spans="1:26">
      <c r="A162" s="186"/>
      <c r="B162" s="186"/>
      <c r="C162" s="186"/>
      <c r="D162" s="186"/>
      <c r="E162" s="186"/>
      <c r="F162" s="186"/>
      <c r="G162" s="186"/>
      <c r="H162" s="186"/>
      <c r="I162" s="186"/>
      <c r="J162" s="186"/>
      <c r="K162" s="186"/>
      <c r="L162" s="186"/>
      <c r="M162" s="186"/>
      <c r="N162" s="186"/>
      <c r="O162" s="186"/>
      <c r="P162" s="186"/>
      <c r="Q162" s="186"/>
      <c r="R162" s="186"/>
      <c r="S162" s="186"/>
      <c r="T162" s="186"/>
      <c r="U162" s="214"/>
      <c r="V162" s="186"/>
      <c r="W162" s="186"/>
      <c r="X162" s="186"/>
      <c r="Y162" s="186"/>
      <c r="Z162" s="186"/>
    </row>
    <row r="163" spans="1:26">
      <c r="A163" s="186"/>
      <c r="B163" s="186"/>
      <c r="C163" s="186"/>
      <c r="D163" s="186"/>
      <c r="E163" s="186"/>
      <c r="F163" s="186"/>
      <c r="G163" s="186"/>
      <c r="H163" s="186"/>
      <c r="I163" s="186"/>
      <c r="J163" s="186"/>
      <c r="K163" s="186"/>
      <c r="L163" s="186"/>
      <c r="M163" s="186"/>
      <c r="N163" s="186"/>
      <c r="O163" s="186"/>
      <c r="P163" s="186"/>
      <c r="Q163" s="186"/>
      <c r="R163" s="186"/>
      <c r="S163" s="186"/>
      <c r="T163" s="186"/>
      <c r="U163" s="214"/>
      <c r="V163" s="186"/>
      <c r="W163" s="186"/>
      <c r="X163" s="186"/>
      <c r="Y163" s="186"/>
      <c r="Z163" s="186"/>
    </row>
    <row r="164" spans="1:26">
      <c r="A164" s="186"/>
      <c r="B164" s="186"/>
      <c r="C164" s="186"/>
      <c r="D164" s="186"/>
      <c r="E164" s="186"/>
      <c r="F164" s="186"/>
      <c r="G164" s="186"/>
      <c r="H164" s="186"/>
      <c r="I164" s="186"/>
      <c r="J164" s="186"/>
      <c r="K164" s="186"/>
      <c r="L164" s="186"/>
      <c r="M164" s="186"/>
      <c r="N164" s="186"/>
      <c r="O164" s="186"/>
      <c r="P164" s="186"/>
      <c r="Q164" s="186"/>
      <c r="R164" s="186"/>
      <c r="S164" s="186"/>
      <c r="T164" s="186"/>
      <c r="U164" s="214"/>
      <c r="V164" s="186"/>
      <c r="W164" s="186"/>
      <c r="X164" s="186"/>
      <c r="Y164" s="186"/>
      <c r="Z164" s="186"/>
    </row>
    <row r="165" spans="1:26">
      <c r="A165" s="186"/>
      <c r="B165" s="186"/>
      <c r="C165" s="186"/>
      <c r="D165" s="186"/>
      <c r="E165" s="186"/>
      <c r="F165" s="186"/>
      <c r="G165" s="186"/>
      <c r="H165" s="186"/>
      <c r="I165" s="186"/>
      <c r="J165" s="186"/>
      <c r="K165" s="186"/>
      <c r="L165" s="186"/>
      <c r="M165" s="186"/>
      <c r="N165" s="186"/>
      <c r="O165" s="186"/>
      <c r="P165" s="186"/>
      <c r="Q165" s="186"/>
      <c r="R165" s="186"/>
      <c r="S165" s="186"/>
      <c r="T165" s="186"/>
      <c r="U165" s="214"/>
      <c r="V165" s="186"/>
      <c r="W165" s="186"/>
      <c r="X165" s="186"/>
      <c r="Y165" s="186"/>
      <c r="Z165" s="186"/>
    </row>
    <row r="166" spans="1:26">
      <c r="A166" s="186"/>
      <c r="B166" s="186"/>
      <c r="C166" s="186"/>
      <c r="D166" s="186"/>
      <c r="E166" s="186"/>
      <c r="F166" s="186"/>
      <c r="G166" s="186"/>
      <c r="H166" s="186"/>
      <c r="I166" s="186"/>
      <c r="J166" s="186"/>
      <c r="K166" s="186"/>
      <c r="L166" s="186"/>
      <c r="M166" s="186"/>
      <c r="N166" s="186"/>
      <c r="O166" s="186"/>
      <c r="P166" s="186"/>
      <c r="Q166" s="186"/>
      <c r="R166" s="186"/>
      <c r="S166" s="186"/>
      <c r="T166" s="186"/>
      <c r="U166" s="214"/>
      <c r="V166" s="186"/>
      <c r="W166" s="186"/>
      <c r="X166" s="186"/>
      <c r="Y166" s="186"/>
      <c r="Z166" s="186"/>
    </row>
    <row r="167" spans="1:26">
      <c r="A167" s="186"/>
      <c r="B167" s="186"/>
      <c r="C167" s="186"/>
      <c r="D167" s="186"/>
      <c r="E167" s="186"/>
      <c r="F167" s="186"/>
      <c r="G167" s="186"/>
      <c r="H167" s="186"/>
      <c r="I167" s="186"/>
      <c r="J167" s="186"/>
      <c r="K167" s="186"/>
      <c r="L167" s="186"/>
      <c r="M167" s="186"/>
      <c r="N167" s="186"/>
      <c r="O167" s="186"/>
      <c r="P167" s="186"/>
      <c r="Q167" s="186"/>
      <c r="R167" s="186"/>
      <c r="S167" s="186"/>
      <c r="T167" s="186"/>
      <c r="U167" s="214"/>
      <c r="V167" s="186"/>
      <c r="W167" s="186"/>
      <c r="X167" s="186"/>
      <c r="Y167" s="186"/>
      <c r="Z167" s="186"/>
    </row>
    <row r="168" spans="1:26">
      <c r="A168" s="186"/>
      <c r="B168" s="186"/>
      <c r="C168" s="186"/>
      <c r="D168" s="186"/>
      <c r="E168" s="186"/>
      <c r="F168" s="186"/>
      <c r="G168" s="186"/>
      <c r="H168" s="186"/>
      <c r="I168" s="186"/>
      <c r="J168" s="186"/>
      <c r="K168" s="186"/>
      <c r="L168" s="186"/>
      <c r="M168" s="186"/>
      <c r="N168" s="186"/>
      <c r="O168" s="186"/>
      <c r="P168" s="186"/>
      <c r="Q168" s="186"/>
      <c r="R168" s="186"/>
      <c r="S168" s="186"/>
      <c r="T168" s="186"/>
      <c r="U168" s="214"/>
      <c r="V168" s="186"/>
      <c r="W168" s="186"/>
      <c r="X168" s="186"/>
      <c r="Y168" s="186"/>
      <c r="Z168" s="186"/>
    </row>
    <row r="169" spans="1:26">
      <c r="A169" s="186"/>
      <c r="B169" s="186"/>
      <c r="C169" s="186"/>
      <c r="D169" s="186"/>
      <c r="E169" s="186"/>
      <c r="F169" s="186"/>
      <c r="G169" s="186"/>
      <c r="H169" s="186"/>
      <c r="I169" s="186"/>
      <c r="J169" s="186"/>
      <c r="K169" s="186"/>
      <c r="L169" s="186"/>
      <c r="M169" s="186"/>
      <c r="N169" s="186"/>
      <c r="O169" s="186"/>
      <c r="P169" s="186"/>
      <c r="Q169" s="186"/>
      <c r="R169" s="186"/>
      <c r="S169" s="186"/>
      <c r="T169" s="186"/>
      <c r="U169" s="214"/>
      <c r="V169" s="186"/>
      <c r="W169" s="186"/>
      <c r="X169" s="186"/>
      <c r="Y169" s="186"/>
      <c r="Z169" s="186"/>
    </row>
    <row r="170" spans="1:26">
      <c r="A170" s="186"/>
      <c r="B170" s="186"/>
      <c r="C170" s="186"/>
      <c r="D170" s="186"/>
      <c r="E170" s="186"/>
      <c r="F170" s="186"/>
      <c r="G170" s="186"/>
      <c r="H170" s="186"/>
      <c r="I170" s="186"/>
      <c r="J170" s="186"/>
      <c r="K170" s="186"/>
      <c r="L170" s="186"/>
      <c r="M170" s="186"/>
      <c r="N170" s="186"/>
      <c r="O170" s="186"/>
      <c r="P170" s="186"/>
      <c r="Q170" s="186"/>
      <c r="R170" s="186"/>
      <c r="S170" s="186"/>
      <c r="T170" s="186"/>
      <c r="U170" s="214"/>
      <c r="V170" s="186"/>
      <c r="W170" s="186"/>
      <c r="X170" s="186"/>
      <c r="Y170" s="186"/>
      <c r="Z170" s="186"/>
    </row>
    <row r="171" spans="1:26">
      <c r="A171" s="186"/>
      <c r="B171" s="186"/>
      <c r="C171" s="186"/>
      <c r="D171" s="186"/>
      <c r="E171" s="186"/>
      <c r="F171" s="186"/>
      <c r="G171" s="186"/>
      <c r="H171" s="186"/>
      <c r="I171" s="186"/>
      <c r="J171" s="186"/>
      <c r="K171" s="186"/>
      <c r="L171" s="186"/>
      <c r="M171" s="186"/>
      <c r="N171" s="186"/>
      <c r="O171" s="186"/>
      <c r="P171" s="186"/>
      <c r="Q171" s="186"/>
      <c r="R171" s="186"/>
      <c r="S171" s="186"/>
      <c r="T171" s="186"/>
      <c r="U171" s="214"/>
      <c r="V171" s="186"/>
      <c r="W171" s="186"/>
      <c r="X171" s="186"/>
      <c r="Y171" s="186"/>
      <c r="Z171" s="186"/>
    </row>
    <row r="172" spans="1:26">
      <c r="A172" s="186"/>
      <c r="B172" s="186"/>
      <c r="C172" s="186"/>
      <c r="D172" s="186"/>
      <c r="E172" s="186"/>
      <c r="F172" s="186"/>
      <c r="G172" s="186"/>
      <c r="H172" s="186"/>
      <c r="I172" s="186"/>
      <c r="J172" s="186"/>
      <c r="K172" s="186"/>
      <c r="L172" s="186"/>
      <c r="M172" s="186"/>
      <c r="N172" s="186"/>
      <c r="O172" s="186"/>
      <c r="P172" s="186"/>
      <c r="Q172" s="186"/>
      <c r="R172" s="186"/>
      <c r="S172" s="186"/>
      <c r="T172" s="186"/>
      <c r="U172" s="214"/>
      <c r="V172" s="186"/>
      <c r="W172" s="186"/>
      <c r="X172" s="186"/>
      <c r="Y172" s="186"/>
      <c r="Z172" s="186"/>
    </row>
    <row r="173" spans="1:26">
      <c r="A173" s="186"/>
      <c r="B173" s="186"/>
      <c r="C173" s="186"/>
      <c r="D173" s="186"/>
      <c r="E173" s="186"/>
      <c r="F173" s="186"/>
      <c r="G173" s="186"/>
      <c r="H173" s="186"/>
      <c r="I173" s="186"/>
      <c r="J173" s="186"/>
      <c r="K173" s="186"/>
      <c r="L173" s="186"/>
      <c r="M173" s="186"/>
      <c r="N173" s="186"/>
      <c r="O173" s="186"/>
      <c r="P173" s="186"/>
      <c r="Q173" s="186"/>
      <c r="R173" s="186"/>
      <c r="S173" s="186"/>
      <c r="T173" s="186"/>
      <c r="U173" s="214"/>
      <c r="V173" s="186"/>
      <c r="W173" s="186"/>
      <c r="X173" s="186"/>
      <c r="Y173" s="186"/>
      <c r="Z173" s="186"/>
    </row>
    <row r="174" spans="1:26">
      <c r="A174" s="186"/>
      <c r="B174" s="186"/>
      <c r="C174" s="186"/>
      <c r="D174" s="186"/>
      <c r="E174" s="186"/>
      <c r="F174" s="186"/>
      <c r="G174" s="186"/>
      <c r="H174" s="186"/>
      <c r="I174" s="186"/>
      <c r="J174" s="186"/>
      <c r="K174" s="186"/>
      <c r="L174" s="186"/>
      <c r="M174" s="186"/>
      <c r="N174" s="186"/>
      <c r="O174" s="186"/>
      <c r="P174" s="186"/>
      <c r="Q174" s="186"/>
      <c r="R174" s="186"/>
      <c r="S174" s="186"/>
      <c r="T174" s="186"/>
      <c r="U174" s="214"/>
      <c r="V174" s="186"/>
      <c r="W174" s="186"/>
      <c r="X174" s="186"/>
      <c r="Y174" s="186"/>
      <c r="Z174" s="186"/>
    </row>
    <row r="175" spans="1:26">
      <c r="A175" s="186"/>
      <c r="B175" s="186"/>
      <c r="C175" s="186"/>
      <c r="D175" s="186"/>
      <c r="E175" s="186"/>
      <c r="F175" s="186"/>
      <c r="G175" s="186"/>
      <c r="H175" s="186"/>
      <c r="I175" s="186"/>
      <c r="J175" s="186"/>
      <c r="K175" s="186"/>
      <c r="L175" s="186"/>
      <c r="M175" s="186"/>
      <c r="N175" s="186"/>
      <c r="O175" s="186"/>
      <c r="P175" s="186"/>
      <c r="Q175" s="186"/>
      <c r="R175" s="186"/>
      <c r="S175" s="186"/>
      <c r="T175" s="186"/>
      <c r="U175" s="214"/>
      <c r="V175" s="186"/>
      <c r="W175" s="186"/>
      <c r="X175" s="186"/>
      <c r="Y175" s="186"/>
      <c r="Z175" s="186"/>
    </row>
    <row r="176" spans="1:26">
      <c r="A176" s="186"/>
      <c r="B176" s="186"/>
      <c r="C176" s="186"/>
      <c r="D176" s="186"/>
      <c r="E176" s="186"/>
      <c r="F176" s="186"/>
      <c r="G176" s="186"/>
      <c r="H176" s="186"/>
      <c r="I176" s="186"/>
      <c r="J176" s="186"/>
      <c r="K176" s="186"/>
      <c r="L176" s="186"/>
      <c r="M176" s="186"/>
      <c r="N176" s="186"/>
      <c r="O176" s="186"/>
      <c r="P176" s="186"/>
      <c r="Q176" s="186"/>
      <c r="R176" s="186"/>
      <c r="S176" s="186"/>
      <c r="T176" s="186"/>
      <c r="U176" s="214"/>
      <c r="V176" s="186"/>
      <c r="W176" s="186"/>
      <c r="X176" s="186"/>
      <c r="Y176" s="186"/>
      <c r="Z176" s="186"/>
    </row>
    <row r="177" spans="1:26">
      <c r="A177" s="186"/>
      <c r="B177" s="186"/>
      <c r="C177" s="186"/>
      <c r="D177" s="186"/>
      <c r="E177" s="186"/>
      <c r="F177" s="186"/>
      <c r="G177" s="186"/>
      <c r="H177" s="186"/>
      <c r="I177" s="186"/>
      <c r="J177" s="186"/>
      <c r="K177" s="186"/>
      <c r="L177" s="186"/>
      <c r="M177" s="186"/>
      <c r="N177" s="186"/>
      <c r="O177" s="186"/>
      <c r="P177" s="186"/>
      <c r="Q177" s="186"/>
      <c r="R177" s="186"/>
      <c r="S177" s="186"/>
      <c r="T177" s="186"/>
      <c r="U177" s="214"/>
      <c r="V177" s="186"/>
      <c r="W177" s="186"/>
      <c r="X177" s="186"/>
      <c r="Y177" s="186"/>
      <c r="Z177" s="186"/>
    </row>
    <row r="178" spans="1:26">
      <c r="A178" s="186"/>
      <c r="B178" s="186"/>
      <c r="C178" s="186"/>
      <c r="D178" s="186"/>
      <c r="E178" s="186"/>
      <c r="F178" s="186"/>
      <c r="G178" s="186"/>
      <c r="H178" s="186"/>
      <c r="I178" s="186"/>
      <c r="J178" s="186"/>
      <c r="K178" s="186"/>
      <c r="L178" s="186"/>
      <c r="M178" s="186"/>
      <c r="N178" s="186"/>
      <c r="O178" s="186"/>
      <c r="P178" s="186"/>
      <c r="Q178" s="186"/>
      <c r="R178" s="186"/>
      <c r="S178" s="186"/>
      <c r="T178" s="186"/>
      <c r="U178" s="214"/>
      <c r="V178" s="186"/>
      <c r="W178" s="186"/>
      <c r="X178" s="186"/>
      <c r="Y178" s="186"/>
      <c r="Z178" s="186"/>
    </row>
    <row r="179" spans="1:26">
      <c r="A179" s="186"/>
      <c r="B179" s="186"/>
      <c r="C179" s="186"/>
      <c r="D179" s="186"/>
      <c r="E179" s="186"/>
      <c r="F179" s="186"/>
      <c r="G179" s="186"/>
      <c r="H179" s="186"/>
      <c r="I179" s="186"/>
      <c r="J179" s="186"/>
      <c r="K179" s="186"/>
      <c r="L179" s="186"/>
      <c r="M179" s="186"/>
      <c r="N179" s="186"/>
      <c r="O179" s="186"/>
      <c r="P179" s="186"/>
      <c r="Q179" s="186"/>
      <c r="R179" s="186"/>
      <c r="S179" s="186"/>
      <c r="T179" s="186"/>
      <c r="U179" s="214"/>
      <c r="V179" s="186"/>
      <c r="W179" s="186"/>
      <c r="X179" s="186"/>
      <c r="Y179" s="186"/>
      <c r="Z179" s="186"/>
    </row>
    <row r="180" spans="1:26">
      <c r="A180" s="186"/>
      <c r="B180" s="186"/>
      <c r="C180" s="186"/>
      <c r="D180" s="186"/>
      <c r="E180" s="186"/>
      <c r="F180" s="186"/>
      <c r="G180" s="186"/>
      <c r="H180" s="186"/>
      <c r="I180" s="186"/>
      <c r="J180" s="186"/>
      <c r="K180" s="186"/>
      <c r="L180" s="186"/>
      <c r="M180" s="186"/>
      <c r="N180" s="186"/>
      <c r="O180" s="186"/>
      <c r="P180" s="186"/>
      <c r="Q180" s="186"/>
      <c r="R180" s="186"/>
      <c r="S180" s="186"/>
      <c r="T180" s="186"/>
      <c r="U180" s="214"/>
      <c r="V180" s="186"/>
      <c r="W180" s="186"/>
      <c r="X180" s="186"/>
      <c r="Y180" s="186"/>
      <c r="Z180" s="186"/>
    </row>
    <row r="181" spans="1:26">
      <c r="A181" s="186"/>
      <c r="B181" s="186"/>
      <c r="C181" s="186"/>
      <c r="D181" s="186"/>
      <c r="E181" s="186"/>
      <c r="F181" s="186"/>
      <c r="G181" s="186"/>
      <c r="H181" s="186"/>
      <c r="I181" s="186"/>
      <c r="J181" s="186"/>
      <c r="K181" s="186"/>
      <c r="L181" s="186"/>
      <c r="M181" s="186"/>
      <c r="N181" s="186"/>
      <c r="O181" s="186"/>
      <c r="P181" s="186"/>
      <c r="Q181" s="186"/>
      <c r="R181" s="186"/>
      <c r="S181" s="186"/>
      <c r="T181" s="186"/>
      <c r="U181" s="214"/>
      <c r="V181" s="186"/>
      <c r="W181" s="186"/>
      <c r="X181" s="186"/>
      <c r="Y181" s="186"/>
      <c r="Z181" s="186"/>
    </row>
    <row r="182" spans="1:26">
      <c r="A182" s="186"/>
      <c r="B182" s="186"/>
      <c r="C182" s="186"/>
      <c r="D182" s="186"/>
      <c r="E182" s="186"/>
      <c r="F182" s="186"/>
      <c r="G182" s="186"/>
      <c r="H182" s="186"/>
      <c r="I182" s="186"/>
      <c r="J182" s="186"/>
      <c r="K182" s="186"/>
      <c r="L182" s="186"/>
      <c r="M182" s="186"/>
      <c r="N182" s="186"/>
      <c r="O182" s="186"/>
      <c r="P182" s="186"/>
      <c r="Q182" s="186"/>
      <c r="R182" s="186"/>
      <c r="S182" s="186"/>
      <c r="T182" s="186"/>
      <c r="U182" s="214"/>
      <c r="V182" s="186"/>
      <c r="W182" s="186"/>
      <c r="X182" s="186"/>
      <c r="Y182" s="186"/>
      <c r="Z182" s="186"/>
    </row>
    <row r="183" spans="1:26">
      <c r="A183" s="186"/>
      <c r="B183" s="186"/>
      <c r="C183" s="186"/>
      <c r="D183" s="186"/>
      <c r="E183" s="186"/>
      <c r="F183" s="186"/>
      <c r="G183" s="186"/>
      <c r="H183" s="186"/>
      <c r="I183" s="186"/>
      <c r="J183" s="186"/>
      <c r="K183" s="186"/>
      <c r="L183" s="186"/>
      <c r="M183" s="186"/>
      <c r="N183" s="186"/>
      <c r="O183" s="186"/>
      <c r="P183" s="186"/>
      <c r="Q183" s="186"/>
      <c r="R183" s="186"/>
      <c r="S183" s="186"/>
      <c r="T183" s="186"/>
      <c r="U183" s="214"/>
      <c r="V183" s="186"/>
      <c r="W183" s="186"/>
      <c r="X183" s="186"/>
      <c r="Y183" s="186"/>
      <c r="Z183" s="186"/>
    </row>
    <row r="184" spans="1:26">
      <c r="A184" s="186"/>
      <c r="B184" s="186"/>
      <c r="C184" s="186"/>
      <c r="D184" s="186"/>
      <c r="E184" s="186"/>
      <c r="F184" s="186"/>
      <c r="G184" s="186"/>
      <c r="H184" s="186"/>
      <c r="I184" s="186"/>
      <c r="J184" s="186"/>
      <c r="K184" s="186"/>
      <c r="L184" s="186"/>
      <c r="M184" s="186"/>
      <c r="N184" s="186"/>
      <c r="O184" s="186"/>
      <c r="P184" s="186"/>
      <c r="Q184" s="186"/>
      <c r="R184" s="186"/>
      <c r="S184" s="186"/>
      <c r="T184" s="186"/>
      <c r="U184" s="214"/>
      <c r="V184" s="186"/>
      <c r="W184" s="186"/>
      <c r="X184" s="186"/>
      <c r="Y184" s="186"/>
      <c r="Z184" s="186"/>
    </row>
    <row r="185" spans="1:26">
      <c r="A185" s="186"/>
      <c r="B185" s="186"/>
      <c r="C185" s="186"/>
      <c r="D185" s="186"/>
      <c r="E185" s="186"/>
      <c r="F185" s="186"/>
      <c r="G185" s="186"/>
      <c r="H185" s="186"/>
      <c r="I185" s="186"/>
      <c r="J185" s="186"/>
      <c r="K185" s="186"/>
      <c r="L185" s="186"/>
      <c r="M185" s="186"/>
      <c r="N185" s="186"/>
      <c r="O185" s="186"/>
      <c r="P185" s="186"/>
      <c r="Q185" s="186"/>
      <c r="R185" s="186"/>
      <c r="S185" s="186"/>
      <c r="T185" s="186"/>
      <c r="U185" s="214"/>
      <c r="V185" s="186"/>
      <c r="W185" s="186"/>
      <c r="X185" s="186"/>
      <c r="Y185" s="186"/>
      <c r="Z185" s="186"/>
    </row>
    <row r="186" spans="1:26">
      <c r="A186" s="186"/>
      <c r="B186" s="186"/>
      <c r="C186" s="186"/>
      <c r="D186" s="186"/>
      <c r="E186" s="186"/>
      <c r="F186" s="186"/>
      <c r="G186" s="186"/>
      <c r="H186" s="186"/>
      <c r="I186" s="186"/>
      <c r="J186" s="186"/>
      <c r="K186" s="186"/>
      <c r="L186" s="186"/>
      <c r="M186" s="186"/>
      <c r="N186" s="186"/>
      <c r="O186" s="186"/>
      <c r="P186" s="186"/>
      <c r="Q186" s="186"/>
      <c r="R186" s="186"/>
      <c r="S186" s="186"/>
      <c r="T186" s="186"/>
      <c r="U186" s="214"/>
      <c r="V186" s="186"/>
      <c r="W186" s="186"/>
      <c r="X186" s="186"/>
      <c r="Y186" s="186"/>
      <c r="Z186" s="186"/>
    </row>
    <row r="187" spans="1:26">
      <c r="A187" s="186"/>
      <c r="B187" s="186"/>
      <c r="C187" s="186"/>
      <c r="D187" s="186"/>
      <c r="E187" s="186"/>
      <c r="F187" s="186"/>
      <c r="G187" s="186"/>
      <c r="H187" s="186"/>
      <c r="I187" s="186"/>
      <c r="J187" s="186"/>
      <c r="K187" s="186"/>
      <c r="L187" s="186"/>
      <c r="M187" s="186"/>
      <c r="N187" s="186"/>
      <c r="O187" s="186"/>
      <c r="P187" s="186"/>
      <c r="Q187" s="186"/>
      <c r="R187" s="186"/>
      <c r="S187" s="186"/>
      <c r="T187" s="186"/>
      <c r="U187" s="214"/>
      <c r="V187" s="186"/>
      <c r="W187" s="186"/>
      <c r="X187" s="186"/>
      <c r="Y187" s="186"/>
      <c r="Z187" s="186"/>
    </row>
    <row r="188" spans="1:26">
      <c r="A188" s="186"/>
      <c r="B188" s="186"/>
      <c r="C188" s="186"/>
      <c r="D188" s="186"/>
      <c r="E188" s="186"/>
      <c r="F188" s="186"/>
      <c r="G188" s="186"/>
      <c r="H188" s="186"/>
      <c r="I188" s="186"/>
      <c r="J188" s="186"/>
      <c r="K188" s="186"/>
      <c r="L188" s="186"/>
      <c r="M188" s="186"/>
      <c r="N188" s="186"/>
      <c r="O188" s="186"/>
      <c r="P188" s="186"/>
      <c r="Q188" s="186"/>
      <c r="R188" s="186"/>
      <c r="S188" s="186"/>
      <c r="T188" s="186"/>
      <c r="U188" s="214"/>
      <c r="V188" s="186"/>
      <c r="W188" s="186"/>
      <c r="X188" s="186"/>
      <c r="Y188" s="186"/>
      <c r="Z188" s="186"/>
    </row>
    <row r="189" spans="1:26">
      <c r="A189" s="186"/>
      <c r="B189" s="186"/>
      <c r="C189" s="186"/>
      <c r="D189" s="186"/>
      <c r="E189" s="186"/>
      <c r="F189" s="186"/>
      <c r="G189" s="186"/>
      <c r="H189" s="186"/>
      <c r="I189" s="186"/>
      <c r="J189" s="186"/>
      <c r="K189" s="186"/>
      <c r="L189" s="186"/>
      <c r="M189" s="186"/>
      <c r="N189" s="186"/>
      <c r="O189" s="186"/>
      <c r="P189" s="186"/>
      <c r="Q189" s="186"/>
      <c r="R189" s="186"/>
      <c r="S189" s="186"/>
      <c r="T189" s="186"/>
      <c r="U189" s="214"/>
      <c r="V189" s="186"/>
      <c r="W189" s="186"/>
      <c r="X189" s="186"/>
      <c r="Y189" s="186"/>
      <c r="Z189" s="186"/>
    </row>
    <row r="190" spans="1:26">
      <c r="A190" s="186"/>
      <c r="B190" s="186"/>
      <c r="C190" s="186"/>
      <c r="D190" s="186"/>
      <c r="E190" s="186"/>
      <c r="F190" s="186"/>
      <c r="G190" s="186"/>
      <c r="H190" s="186"/>
      <c r="I190" s="186"/>
      <c r="J190" s="186"/>
      <c r="K190" s="186"/>
      <c r="L190" s="186"/>
      <c r="M190" s="186"/>
      <c r="N190" s="186"/>
      <c r="O190" s="186"/>
      <c r="P190" s="186"/>
      <c r="Q190" s="186"/>
      <c r="R190" s="186"/>
      <c r="S190" s="186"/>
      <c r="T190" s="186"/>
      <c r="U190" s="214"/>
      <c r="V190" s="186"/>
      <c r="W190" s="186"/>
      <c r="X190" s="186"/>
      <c r="Y190" s="186"/>
      <c r="Z190" s="186"/>
    </row>
    <row r="191" spans="1:26">
      <c r="A191" s="186"/>
      <c r="B191" s="186"/>
      <c r="C191" s="186"/>
      <c r="D191" s="186"/>
      <c r="E191" s="186"/>
      <c r="F191" s="186"/>
      <c r="G191" s="186"/>
      <c r="H191" s="186"/>
      <c r="I191" s="186"/>
      <c r="J191" s="186"/>
      <c r="K191" s="186"/>
      <c r="L191" s="186"/>
      <c r="M191" s="186"/>
      <c r="N191" s="186"/>
      <c r="O191" s="186"/>
      <c r="P191" s="186"/>
      <c r="Q191" s="186"/>
      <c r="R191" s="186"/>
      <c r="S191" s="186"/>
      <c r="T191" s="186"/>
      <c r="U191" s="214"/>
      <c r="V191" s="186"/>
      <c r="W191" s="186"/>
      <c r="X191" s="186"/>
      <c r="Y191" s="186"/>
      <c r="Z191" s="186"/>
    </row>
    <row r="192" spans="1:26">
      <c r="A192" s="186"/>
      <c r="B192" s="186"/>
      <c r="C192" s="186"/>
      <c r="D192" s="186"/>
      <c r="E192" s="186"/>
      <c r="F192" s="186"/>
      <c r="G192" s="186"/>
      <c r="H192" s="186"/>
      <c r="I192" s="186"/>
      <c r="J192" s="186"/>
      <c r="K192" s="186"/>
      <c r="L192" s="186"/>
      <c r="M192" s="186"/>
      <c r="N192" s="186"/>
      <c r="O192" s="186"/>
      <c r="P192" s="186"/>
      <c r="Q192" s="186"/>
      <c r="R192" s="186"/>
      <c r="S192" s="186"/>
      <c r="T192" s="186"/>
      <c r="U192" s="214"/>
      <c r="V192" s="186"/>
      <c r="W192" s="186"/>
      <c r="X192" s="186"/>
      <c r="Y192" s="186"/>
      <c r="Z192" s="186"/>
    </row>
    <row r="193" spans="1:26">
      <c r="A193" s="186"/>
      <c r="B193" s="186"/>
      <c r="C193" s="186"/>
      <c r="D193" s="186"/>
      <c r="E193" s="186"/>
      <c r="F193" s="186"/>
      <c r="G193" s="186"/>
      <c r="H193" s="186"/>
      <c r="I193" s="186"/>
      <c r="J193" s="186"/>
      <c r="K193" s="186"/>
      <c r="L193" s="186"/>
      <c r="M193" s="186"/>
      <c r="N193" s="186"/>
      <c r="O193" s="186"/>
      <c r="P193" s="186"/>
      <c r="Q193" s="186"/>
      <c r="R193" s="186"/>
      <c r="S193" s="186"/>
      <c r="T193" s="186"/>
      <c r="U193" s="214"/>
      <c r="V193" s="186"/>
      <c r="W193" s="186"/>
      <c r="X193" s="186"/>
      <c r="Y193" s="186"/>
      <c r="Z193" s="186"/>
    </row>
    <row r="194" spans="1:26">
      <c r="A194" s="186"/>
      <c r="B194" s="186"/>
      <c r="C194" s="186"/>
      <c r="D194" s="186"/>
      <c r="E194" s="186"/>
      <c r="F194" s="186"/>
      <c r="G194" s="186"/>
      <c r="H194" s="186"/>
      <c r="I194" s="186"/>
      <c r="J194" s="186"/>
      <c r="K194" s="186"/>
      <c r="L194" s="186"/>
      <c r="M194" s="186"/>
      <c r="N194" s="186"/>
      <c r="O194" s="186"/>
      <c r="P194" s="186"/>
      <c r="Q194" s="186"/>
      <c r="R194" s="186"/>
      <c r="S194" s="186"/>
      <c r="T194" s="186"/>
      <c r="U194" s="214"/>
      <c r="V194" s="186"/>
      <c r="W194" s="186"/>
      <c r="X194" s="186"/>
      <c r="Y194" s="186"/>
      <c r="Z194" s="186"/>
    </row>
    <row r="195" spans="1:26">
      <c r="A195" s="186"/>
      <c r="B195" s="186"/>
      <c r="C195" s="186"/>
      <c r="D195" s="186"/>
      <c r="E195" s="186"/>
      <c r="F195" s="186"/>
      <c r="G195" s="186"/>
      <c r="H195" s="186"/>
      <c r="I195" s="186"/>
      <c r="J195" s="186"/>
      <c r="K195" s="186"/>
      <c r="L195" s="186"/>
      <c r="M195" s="186"/>
      <c r="N195" s="186"/>
      <c r="O195" s="186"/>
      <c r="P195" s="186"/>
      <c r="Q195" s="186"/>
      <c r="R195" s="186"/>
      <c r="S195" s="186"/>
      <c r="T195" s="186"/>
      <c r="U195" s="214"/>
      <c r="V195" s="186"/>
      <c r="W195" s="186"/>
      <c r="X195" s="186"/>
      <c r="Y195" s="186"/>
      <c r="Z195" s="186"/>
    </row>
    <row r="196" spans="1:26">
      <c r="A196" s="186"/>
      <c r="B196" s="186"/>
      <c r="C196" s="186"/>
      <c r="D196" s="186"/>
      <c r="E196" s="186"/>
      <c r="F196" s="186"/>
      <c r="G196" s="186"/>
      <c r="H196" s="186"/>
      <c r="I196" s="186"/>
      <c r="J196" s="186"/>
      <c r="K196" s="186"/>
      <c r="L196" s="186"/>
      <c r="M196" s="186"/>
      <c r="N196" s="186"/>
      <c r="O196" s="186"/>
      <c r="P196" s="186"/>
      <c r="Q196" s="186"/>
      <c r="R196" s="186"/>
      <c r="S196" s="186"/>
      <c r="T196" s="186"/>
      <c r="U196" s="214"/>
      <c r="V196" s="186"/>
      <c r="W196" s="186"/>
      <c r="X196" s="186"/>
      <c r="Y196" s="186"/>
      <c r="Z196" s="186"/>
    </row>
    <row r="197" spans="1:26">
      <c r="A197" s="186"/>
      <c r="B197" s="186"/>
      <c r="C197" s="186"/>
      <c r="D197" s="186"/>
      <c r="E197" s="186"/>
      <c r="F197" s="186"/>
      <c r="G197" s="186"/>
      <c r="H197" s="186"/>
      <c r="I197" s="186"/>
      <c r="J197" s="186"/>
      <c r="K197" s="186"/>
      <c r="L197" s="186"/>
      <c r="M197" s="186"/>
      <c r="N197" s="186"/>
      <c r="O197" s="186"/>
      <c r="P197" s="186"/>
      <c r="Q197" s="186"/>
      <c r="R197" s="186"/>
      <c r="S197" s="186"/>
      <c r="T197" s="186"/>
      <c r="U197" s="214"/>
      <c r="V197" s="186"/>
      <c r="W197" s="186"/>
      <c r="X197" s="186"/>
      <c r="Y197" s="186"/>
      <c r="Z197" s="186"/>
    </row>
    <row r="198" spans="1:26">
      <c r="A198" s="186"/>
      <c r="B198" s="186"/>
      <c r="C198" s="186"/>
      <c r="D198" s="186"/>
      <c r="E198" s="186"/>
      <c r="F198" s="186"/>
      <c r="G198" s="186"/>
      <c r="H198" s="186"/>
      <c r="I198" s="186"/>
      <c r="J198" s="186"/>
      <c r="K198" s="186"/>
      <c r="L198" s="186"/>
      <c r="M198" s="186"/>
      <c r="N198" s="186"/>
      <c r="O198" s="186"/>
      <c r="P198" s="186"/>
      <c r="Q198" s="186"/>
      <c r="R198" s="186"/>
      <c r="S198" s="186"/>
      <c r="T198" s="186"/>
      <c r="U198" s="214"/>
      <c r="V198" s="186"/>
      <c r="W198" s="186"/>
      <c r="X198" s="186"/>
      <c r="Y198" s="186"/>
      <c r="Z198" s="186"/>
    </row>
    <row r="199" spans="1:26">
      <c r="A199" s="186"/>
      <c r="B199" s="186"/>
      <c r="C199" s="186"/>
      <c r="D199" s="186"/>
      <c r="E199" s="186"/>
      <c r="F199" s="186"/>
      <c r="G199" s="186"/>
      <c r="H199" s="186"/>
      <c r="I199" s="186"/>
      <c r="J199" s="186"/>
      <c r="K199" s="186"/>
      <c r="L199" s="186"/>
      <c r="M199" s="186"/>
      <c r="N199" s="186"/>
      <c r="O199" s="186"/>
      <c r="P199" s="186"/>
      <c r="Q199" s="186"/>
      <c r="R199" s="186"/>
      <c r="S199" s="186"/>
      <c r="T199" s="186"/>
      <c r="U199" s="214"/>
      <c r="V199" s="186"/>
      <c r="W199" s="186"/>
      <c r="X199" s="186"/>
      <c r="Y199" s="186"/>
      <c r="Z199" s="186"/>
    </row>
    <row r="200" spans="1:26">
      <c r="A200" s="186"/>
      <c r="B200" s="186"/>
      <c r="C200" s="186"/>
      <c r="D200" s="186"/>
      <c r="E200" s="186"/>
      <c r="F200" s="186"/>
      <c r="G200" s="186"/>
      <c r="H200" s="186"/>
      <c r="I200" s="186"/>
      <c r="J200" s="186"/>
      <c r="K200" s="186"/>
      <c r="L200" s="186"/>
      <c r="M200" s="186"/>
      <c r="N200" s="186"/>
      <c r="O200" s="186"/>
      <c r="P200" s="186"/>
      <c r="Q200" s="186"/>
      <c r="R200" s="186"/>
      <c r="S200" s="186"/>
      <c r="T200" s="186"/>
      <c r="U200" s="214"/>
      <c r="V200" s="186"/>
      <c r="W200" s="186"/>
      <c r="X200" s="186"/>
      <c r="Y200" s="186"/>
      <c r="Z200" s="186"/>
    </row>
    <row r="201" spans="1:26">
      <c r="A201" s="186"/>
      <c r="B201" s="186"/>
      <c r="C201" s="186"/>
      <c r="D201" s="186"/>
      <c r="E201" s="186"/>
      <c r="F201" s="186"/>
      <c r="G201" s="186"/>
      <c r="H201" s="186"/>
      <c r="I201" s="186"/>
      <c r="J201" s="186"/>
      <c r="K201" s="186"/>
      <c r="L201" s="186"/>
      <c r="M201" s="186"/>
      <c r="N201" s="186"/>
      <c r="O201" s="186"/>
      <c r="P201" s="186"/>
      <c r="Q201" s="186"/>
      <c r="R201" s="186"/>
      <c r="S201" s="186"/>
      <c r="T201" s="186"/>
      <c r="U201" s="214"/>
      <c r="V201" s="186"/>
      <c r="W201" s="186"/>
      <c r="X201" s="186"/>
      <c r="Y201" s="186"/>
      <c r="Z201" s="186"/>
    </row>
    <row r="202" spans="1:26">
      <c r="A202" s="186"/>
      <c r="B202" s="186"/>
      <c r="C202" s="186"/>
      <c r="D202" s="186"/>
      <c r="E202" s="186"/>
      <c r="F202" s="186"/>
      <c r="G202" s="186"/>
      <c r="H202" s="186"/>
      <c r="I202" s="186"/>
      <c r="J202" s="186"/>
      <c r="K202" s="186"/>
      <c r="L202" s="186"/>
      <c r="M202" s="186"/>
      <c r="N202" s="186"/>
      <c r="O202" s="186"/>
      <c r="P202" s="186"/>
      <c r="Q202" s="186"/>
      <c r="R202" s="186"/>
      <c r="S202" s="186"/>
      <c r="T202" s="186"/>
      <c r="U202" s="214"/>
      <c r="V202" s="186"/>
      <c r="W202" s="186"/>
      <c r="X202" s="186"/>
      <c r="Y202" s="186"/>
      <c r="Z202" s="186"/>
    </row>
    <row r="203" spans="1:26">
      <c r="A203" s="186"/>
      <c r="B203" s="186"/>
      <c r="C203" s="186"/>
      <c r="D203" s="186"/>
      <c r="E203" s="186"/>
      <c r="F203" s="186"/>
      <c r="G203" s="186"/>
      <c r="H203" s="186"/>
      <c r="I203" s="186"/>
      <c r="J203" s="186"/>
      <c r="K203" s="186"/>
      <c r="L203" s="186"/>
      <c r="M203" s="186"/>
      <c r="N203" s="186"/>
      <c r="O203" s="186"/>
      <c r="P203" s="186"/>
      <c r="Q203" s="186"/>
      <c r="R203" s="186"/>
      <c r="S203" s="186"/>
      <c r="T203" s="186"/>
      <c r="U203" s="214"/>
      <c r="V203" s="186"/>
      <c r="W203" s="186"/>
      <c r="X203" s="186"/>
      <c r="Y203" s="186"/>
      <c r="Z203" s="186"/>
    </row>
    <row r="204" spans="1:26">
      <c r="A204" s="186"/>
      <c r="B204" s="186"/>
      <c r="C204" s="186"/>
      <c r="D204" s="186"/>
      <c r="E204" s="186"/>
      <c r="F204" s="186"/>
      <c r="G204" s="186"/>
      <c r="H204" s="186"/>
      <c r="I204" s="186"/>
      <c r="J204" s="186"/>
      <c r="K204" s="186"/>
      <c r="L204" s="186"/>
      <c r="M204" s="186"/>
      <c r="N204" s="186"/>
      <c r="O204" s="186"/>
      <c r="P204" s="186"/>
      <c r="Q204" s="186"/>
      <c r="R204" s="186"/>
      <c r="S204" s="186"/>
      <c r="T204" s="186"/>
      <c r="U204" s="214"/>
      <c r="V204" s="186"/>
      <c r="W204" s="186"/>
      <c r="X204" s="186"/>
      <c r="Y204" s="186"/>
      <c r="Z204" s="186"/>
    </row>
    <row r="205" spans="1:26">
      <c r="A205" s="186"/>
      <c r="B205" s="186"/>
      <c r="C205" s="186"/>
      <c r="D205" s="186"/>
      <c r="E205" s="186"/>
      <c r="F205" s="186"/>
      <c r="G205" s="186"/>
      <c r="H205" s="186"/>
      <c r="I205" s="186"/>
      <c r="J205" s="186"/>
      <c r="K205" s="186"/>
      <c r="L205" s="186"/>
      <c r="M205" s="186"/>
      <c r="N205" s="186"/>
      <c r="O205" s="186"/>
      <c r="P205" s="186"/>
      <c r="Q205" s="186"/>
      <c r="R205" s="186"/>
      <c r="S205" s="186"/>
      <c r="T205" s="186"/>
      <c r="U205" s="214"/>
      <c r="V205" s="186"/>
      <c r="W205" s="186"/>
      <c r="X205" s="186"/>
      <c r="Y205" s="186"/>
      <c r="Z205" s="186"/>
    </row>
    <row r="206" spans="1:26">
      <c r="A206" s="186"/>
      <c r="B206" s="186"/>
      <c r="C206" s="186"/>
      <c r="D206" s="186"/>
      <c r="E206" s="186"/>
      <c r="F206" s="186"/>
      <c r="G206" s="186"/>
      <c r="H206" s="186"/>
      <c r="I206" s="186"/>
      <c r="J206" s="186"/>
      <c r="K206" s="186"/>
      <c r="L206" s="186"/>
      <c r="M206" s="186"/>
      <c r="N206" s="186"/>
      <c r="O206" s="186"/>
      <c r="P206" s="186"/>
      <c r="Q206" s="186"/>
      <c r="R206" s="186"/>
      <c r="S206" s="186"/>
      <c r="T206" s="186"/>
      <c r="U206" s="214"/>
      <c r="V206" s="186"/>
      <c r="W206" s="186"/>
      <c r="X206" s="186"/>
      <c r="Y206" s="186"/>
      <c r="Z206" s="186"/>
    </row>
    <row r="207" spans="1:26">
      <c r="A207" s="186"/>
      <c r="B207" s="186"/>
      <c r="C207" s="186"/>
      <c r="D207" s="186"/>
      <c r="E207" s="186"/>
      <c r="F207" s="186"/>
      <c r="G207" s="186"/>
      <c r="H207" s="186"/>
      <c r="I207" s="186"/>
      <c r="J207" s="186"/>
      <c r="K207" s="186"/>
      <c r="L207" s="186"/>
      <c r="M207" s="186"/>
      <c r="N207" s="186"/>
      <c r="O207" s="186"/>
      <c r="P207" s="186"/>
      <c r="Q207" s="186"/>
      <c r="R207" s="186"/>
      <c r="S207" s="186"/>
      <c r="T207" s="186"/>
      <c r="U207" s="214"/>
      <c r="V207" s="186"/>
      <c r="W207" s="186"/>
      <c r="X207" s="186"/>
      <c r="Y207" s="186"/>
      <c r="Z207" s="186"/>
    </row>
    <row r="208" spans="1:26">
      <c r="A208" s="186"/>
      <c r="B208" s="186"/>
      <c r="C208" s="186"/>
      <c r="D208" s="186"/>
      <c r="E208" s="186"/>
      <c r="F208" s="186"/>
      <c r="G208" s="186"/>
      <c r="H208" s="186"/>
      <c r="I208" s="186"/>
      <c r="J208" s="186"/>
      <c r="K208" s="186"/>
      <c r="L208" s="186"/>
      <c r="M208" s="186"/>
      <c r="N208" s="186"/>
      <c r="O208" s="186"/>
      <c r="P208" s="186"/>
      <c r="Q208" s="186"/>
      <c r="R208" s="186"/>
      <c r="S208" s="186"/>
      <c r="T208" s="186"/>
      <c r="U208" s="214"/>
      <c r="V208" s="186"/>
      <c r="W208" s="186"/>
      <c r="X208" s="186"/>
      <c r="Y208" s="186"/>
      <c r="Z208" s="186"/>
    </row>
    <row r="209" spans="1:26">
      <c r="A209" s="186"/>
      <c r="B209" s="186"/>
      <c r="C209" s="186"/>
      <c r="D209" s="186"/>
      <c r="E209" s="186"/>
      <c r="F209" s="186"/>
      <c r="G209" s="186"/>
      <c r="H209" s="186"/>
      <c r="I209" s="186"/>
      <c r="J209" s="186"/>
      <c r="K209" s="186"/>
      <c r="L209" s="186"/>
      <c r="M209" s="186"/>
      <c r="N209" s="186"/>
      <c r="O209" s="186"/>
      <c r="P209" s="186"/>
      <c r="Q209" s="186"/>
      <c r="R209" s="186"/>
      <c r="S209" s="186"/>
      <c r="T209" s="186"/>
      <c r="U209" s="214"/>
      <c r="V209" s="186"/>
      <c r="W209" s="186"/>
      <c r="X209" s="186"/>
      <c r="Y209" s="186"/>
      <c r="Z209" s="186"/>
    </row>
    <row r="210" spans="1:26">
      <c r="A210" s="186"/>
      <c r="B210" s="186"/>
      <c r="C210" s="186"/>
      <c r="D210" s="186"/>
      <c r="E210" s="186"/>
      <c r="F210" s="186"/>
      <c r="G210" s="186"/>
      <c r="H210" s="186"/>
      <c r="I210" s="186"/>
      <c r="J210" s="186"/>
      <c r="K210" s="186"/>
      <c r="L210" s="186"/>
      <c r="M210" s="186"/>
      <c r="N210" s="186"/>
      <c r="O210" s="186"/>
      <c r="P210" s="186"/>
      <c r="Q210" s="186"/>
      <c r="R210" s="186"/>
      <c r="S210" s="186"/>
      <c r="T210" s="186"/>
      <c r="U210" s="214"/>
      <c r="V210" s="186"/>
      <c r="W210" s="186"/>
      <c r="X210" s="186"/>
      <c r="Y210" s="186"/>
      <c r="Z210" s="186"/>
    </row>
    <row r="211" spans="1:26">
      <c r="A211" s="186"/>
      <c r="B211" s="186"/>
      <c r="C211" s="186"/>
      <c r="D211" s="186"/>
      <c r="E211" s="186"/>
      <c r="F211" s="186"/>
      <c r="G211" s="186"/>
      <c r="H211" s="186"/>
      <c r="I211" s="186"/>
      <c r="J211" s="186"/>
      <c r="K211" s="186"/>
      <c r="L211" s="186"/>
      <c r="M211" s="186"/>
      <c r="N211" s="186"/>
      <c r="O211" s="186"/>
      <c r="P211" s="186"/>
      <c r="Q211" s="186"/>
      <c r="R211" s="186"/>
      <c r="S211" s="186"/>
      <c r="T211" s="186"/>
      <c r="U211" s="214"/>
      <c r="V211" s="186"/>
      <c r="W211" s="186"/>
      <c r="X211" s="186"/>
      <c r="Y211" s="186"/>
      <c r="Z211" s="186"/>
    </row>
    <row r="212" spans="1:26">
      <c r="A212" s="186"/>
      <c r="B212" s="186"/>
      <c r="C212" s="186"/>
      <c r="D212" s="186"/>
      <c r="E212" s="186"/>
      <c r="F212" s="186"/>
      <c r="G212" s="186"/>
      <c r="H212" s="186"/>
      <c r="I212" s="186"/>
      <c r="J212" s="186"/>
      <c r="K212" s="186"/>
      <c r="L212" s="186"/>
      <c r="M212" s="186"/>
      <c r="N212" s="186"/>
      <c r="O212" s="186"/>
      <c r="P212" s="186"/>
      <c r="Q212" s="186"/>
      <c r="R212" s="186"/>
      <c r="S212" s="186"/>
      <c r="T212" s="186"/>
      <c r="U212" s="214"/>
      <c r="V212" s="186"/>
      <c r="W212" s="186"/>
      <c r="X212" s="186"/>
      <c r="Y212" s="186"/>
      <c r="Z212" s="186"/>
    </row>
    <row r="213" spans="1:26">
      <c r="A213" s="186"/>
      <c r="B213" s="186"/>
      <c r="C213" s="186"/>
      <c r="D213" s="186"/>
      <c r="E213" s="186"/>
      <c r="F213" s="186"/>
      <c r="G213" s="186"/>
      <c r="H213" s="186"/>
      <c r="I213" s="186"/>
      <c r="J213" s="186"/>
      <c r="K213" s="186"/>
      <c r="L213" s="186"/>
      <c r="M213" s="186"/>
      <c r="N213" s="186"/>
      <c r="O213" s="186"/>
      <c r="P213" s="186"/>
      <c r="Q213" s="186"/>
      <c r="R213" s="186"/>
      <c r="S213" s="186"/>
      <c r="T213" s="186"/>
      <c r="U213" s="214"/>
      <c r="V213" s="186"/>
      <c r="W213" s="186"/>
      <c r="X213" s="186"/>
      <c r="Y213" s="186"/>
      <c r="Z213" s="186"/>
    </row>
    <row r="214" spans="1:26">
      <c r="A214" s="186"/>
      <c r="B214" s="186"/>
      <c r="C214" s="186"/>
      <c r="D214" s="186"/>
      <c r="E214" s="186"/>
      <c r="F214" s="186"/>
      <c r="G214" s="186"/>
      <c r="H214" s="186"/>
      <c r="I214" s="186"/>
      <c r="J214" s="186"/>
      <c r="K214" s="186"/>
      <c r="L214" s="186"/>
      <c r="M214" s="186"/>
      <c r="N214" s="186"/>
      <c r="O214" s="186"/>
      <c r="P214" s="186"/>
      <c r="Q214" s="186"/>
      <c r="R214" s="186"/>
      <c r="S214" s="186"/>
      <c r="T214" s="186"/>
      <c r="U214" s="214"/>
      <c r="V214" s="186"/>
      <c r="W214" s="186"/>
      <c r="X214" s="186"/>
      <c r="Y214" s="186"/>
      <c r="Z214" s="186"/>
    </row>
    <row r="215" spans="1:26">
      <c r="A215" s="186"/>
      <c r="B215" s="186"/>
      <c r="C215" s="186"/>
      <c r="D215" s="186"/>
      <c r="E215" s="186"/>
      <c r="F215" s="186"/>
      <c r="G215" s="186"/>
      <c r="H215" s="186"/>
      <c r="I215" s="186"/>
      <c r="J215" s="186"/>
      <c r="K215" s="186"/>
      <c r="L215" s="186"/>
      <c r="M215" s="186"/>
      <c r="N215" s="186"/>
      <c r="O215" s="186"/>
      <c r="P215" s="186"/>
      <c r="Q215" s="186"/>
      <c r="R215" s="186"/>
      <c r="S215" s="186"/>
      <c r="T215" s="186"/>
      <c r="U215" s="214"/>
      <c r="V215" s="186"/>
      <c r="W215" s="186"/>
      <c r="X215" s="186"/>
      <c r="Y215" s="186"/>
      <c r="Z215" s="186"/>
    </row>
    <row r="216" spans="1:26">
      <c r="A216" s="186"/>
      <c r="B216" s="186"/>
      <c r="C216" s="186"/>
      <c r="D216" s="186"/>
      <c r="E216" s="186"/>
      <c r="F216" s="186"/>
      <c r="G216" s="186"/>
      <c r="H216" s="186"/>
      <c r="I216" s="186"/>
      <c r="J216" s="186"/>
      <c r="K216" s="186"/>
      <c r="L216" s="186"/>
      <c r="M216" s="186"/>
      <c r="N216" s="186"/>
      <c r="O216" s="186"/>
      <c r="P216" s="186"/>
      <c r="Q216" s="186"/>
      <c r="R216" s="186"/>
      <c r="S216" s="186"/>
      <c r="T216" s="186"/>
      <c r="U216" s="214"/>
      <c r="V216" s="186"/>
      <c r="W216" s="186"/>
      <c r="X216" s="186"/>
      <c r="Y216" s="186"/>
      <c r="Z216" s="186"/>
    </row>
    <row r="217" spans="1:26">
      <c r="A217" s="186"/>
      <c r="B217" s="186"/>
      <c r="C217" s="186"/>
      <c r="D217" s="186"/>
      <c r="E217" s="186"/>
      <c r="F217" s="186"/>
      <c r="G217" s="186"/>
      <c r="H217" s="186"/>
      <c r="I217" s="186"/>
      <c r="J217" s="186"/>
      <c r="K217" s="186"/>
      <c r="L217" s="186"/>
      <c r="M217" s="186"/>
      <c r="N217" s="186"/>
      <c r="O217" s="186"/>
      <c r="P217" s="186"/>
      <c r="Q217" s="186"/>
      <c r="R217" s="186"/>
      <c r="S217" s="186"/>
      <c r="T217" s="186"/>
      <c r="U217" s="214"/>
      <c r="V217" s="186"/>
      <c r="W217" s="186"/>
      <c r="X217" s="186"/>
      <c r="Y217" s="186"/>
      <c r="Z217" s="186"/>
    </row>
    <row r="218" spans="1:26">
      <c r="A218" s="186"/>
      <c r="B218" s="186"/>
      <c r="C218" s="186"/>
      <c r="D218" s="186"/>
      <c r="E218" s="186"/>
      <c r="F218" s="186"/>
      <c r="G218" s="186"/>
      <c r="H218" s="186"/>
      <c r="I218" s="186"/>
      <c r="J218" s="186"/>
      <c r="K218" s="186"/>
      <c r="L218" s="186"/>
      <c r="M218" s="186"/>
      <c r="N218" s="186"/>
      <c r="O218" s="186"/>
      <c r="P218" s="186"/>
      <c r="Q218" s="186"/>
      <c r="R218" s="186"/>
      <c r="S218" s="186"/>
      <c r="T218" s="186"/>
      <c r="U218" s="214"/>
      <c r="V218" s="186"/>
      <c r="W218" s="186"/>
      <c r="X218" s="186"/>
      <c r="Y218" s="186"/>
      <c r="Z218" s="186"/>
    </row>
    <row r="219" spans="1:26">
      <c r="A219" s="186"/>
      <c r="B219" s="186"/>
      <c r="C219" s="186"/>
      <c r="D219" s="186"/>
      <c r="E219" s="186"/>
      <c r="F219" s="186"/>
      <c r="G219" s="186"/>
      <c r="H219" s="186"/>
      <c r="I219" s="186"/>
      <c r="J219" s="186"/>
      <c r="K219" s="186"/>
      <c r="L219" s="186"/>
      <c r="M219" s="186"/>
      <c r="N219" s="186"/>
      <c r="O219" s="186"/>
      <c r="P219" s="186"/>
      <c r="Q219" s="186"/>
      <c r="R219" s="186"/>
      <c r="S219" s="186"/>
      <c r="T219" s="186"/>
      <c r="U219" s="214"/>
      <c r="V219" s="186"/>
      <c r="W219" s="186"/>
      <c r="X219" s="186"/>
      <c r="Y219" s="186"/>
      <c r="Z219" s="186"/>
    </row>
    <row r="220" spans="1:26">
      <c r="A220" s="186"/>
      <c r="B220" s="186"/>
      <c r="C220" s="186"/>
      <c r="D220" s="186"/>
      <c r="E220" s="186"/>
      <c r="F220" s="186"/>
      <c r="G220" s="186"/>
      <c r="H220" s="186"/>
      <c r="I220" s="186"/>
      <c r="J220" s="186"/>
      <c r="K220" s="186"/>
      <c r="L220" s="186"/>
      <c r="M220" s="186"/>
      <c r="N220" s="186"/>
      <c r="O220" s="186"/>
      <c r="P220" s="186"/>
      <c r="Q220" s="186"/>
      <c r="R220" s="186"/>
      <c r="S220" s="186"/>
      <c r="T220" s="186"/>
      <c r="U220" s="214"/>
      <c r="V220" s="186"/>
      <c r="W220" s="186"/>
      <c r="X220" s="186"/>
      <c r="Y220" s="186"/>
      <c r="Z220" s="186"/>
    </row>
    <row r="221" spans="1:26">
      <c r="A221" s="186"/>
      <c r="B221" s="186"/>
      <c r="C221" s="186"/>
      <c r="D221" s="186"/>
      <c r="E221" s="186"/>
      <c r="F221" s="186"/>
      <c r="G221" s="186"/>
      <c r="H221" s="186"/>
      <c r="I221" s="186"/>
      <c r="J221" s="186"/>
      <c r="K221" s="186"/>
      <c r="L221" s="186"/>
      <c r="M221" s="186"/>
      <c r="N221" s="186"/>
      <c r="O221" s="186"/>
      <c r="P221" s="186"/>
      <c r="Q221" s="186"/>
      <c r="R221" s="186"/>
      <c r="S221" s="186"/>
      <c r="T221" s="186"/>
      <c r="U221" s="214"/>
      <c r="V221" s="186"/>
      <c r="W221" s="186"/>
      <c r="X221" s="186"/>
      <c r="Y221" s="186"/>
      <c r="Z221" s="186"/>
    </row>
    <row r="222" spans="1:26">
      <c r="A222" s="186"/>
      <c r="B222" s="186"/>
      <c r="C222" s="186"/>
      <c r="D222" s="186"/>
      <c r="E222" s="186"/>
      <c r="F222" s="186"/>
      <c r="G222" s="186"/>
      <c r="H222" s="186"/>
      <c r="I222" s="186"/>
      <c r="J222" s="186"/>
      <c r="K222" s="186"/>
      <c r="L222" s="186"/>
      <c r="M222" s="186"/>
      <c r="N222" s="186"/>
      <c r="O222" s="186"/>
      <c r="P222" s="186"/>
      <c r="Q222" s="186"/>
      <c r="R222" s="186"/>
      <c r="S222" s="186"/>
      <c r="T222" s="186"/>
      <c r="U222" s="214"/>
      <c r="V222" s="186"/>
      <c r="W222" s="186"/>
      <c r="X222" s="186"/>
      <c r="Y222" s="186"/>
      <c r="Z222" s="186"/>
    </row>
    <row r="223" spans="1:26">
      <c r="A223" s="186"/>
      <c r="B223" s="186"/>
      <c r="C223" s="186"/>
      <c r="D223" s="186"/>
      <c r="E223" s="186"/>
      <c r="F223" s="186"/>
      <c r="G223" s="186"/>
      <c r="H223" s="186"/>
      <c r="I223" s="186"/>
      <c r="J223" s="186"/>
      <c r="K223" s="186"/>
      <c r="L223" s="186"/>
      <c r="M223" s="186"/>
      <c r="N223" s="186"/>
      <c r="O223" s="186"/>
      <c r="P223" s="186"/>
      <c r="Q223" s="186"/>
      <c r="R223" s="186"/>
      <c r="S223" s="186"/>
      <c r="T223" s="186"/>
      <c r="U223" s="214"/>
      <c r="V223" s="186"/>
      <c r="W223" s="186"/>
      <c r="X223" s="186"/>
      <c r="Y223" s="186"/>
      <c r="Z223" s="186"/>
    </row>
    <row r="224" spans="1:26">
      <c r="A224" s="186"/>
      <c r="B224" s="186"/>
      <c r="C224" s="186"/>
      <c r="D224" s="186"/>
      <c r="E224" s="186"/>
      <c r="F224" s="186"/>
      <c r="G224" s="186"/>
      <c r="H224" s="186"/>
      <c r="I224" s="186"/>
      <c r="J224" s="186"/>
      <c r="K224" s="186"/>
      <c r="L224" s="186"/>
      <c r="M224" s="186"/>
      <c r="N224" s="186"/>
      <c r="O224" s="186"/>
      <c r="P224" s="186"/>
      <c r="Q224" s="186"/>
      <c r="R224" s="186"/>
      <c r="S224" s="186"/>
      <c r="T224" s="186"/>
      <c r="U224" s="214"/>
      <c r="V224" s="186"/>
      <c r="W224" s="186"/>
      <c r="X224" s="186"/>
      <c r="Y224" s="186"/>
      <c r="Z224" s="186"/>
    </row>
    <row r="225" spans="1:26">
      <c r="A225" s="186"/>
      <c r="B225" s="186"/>
      <c r="C225" s="186"/>
      <c r="D225" s="186"/>
      <c r="E225" s="186"/>
      <c r="F225" s="186"/>
      <c r="G225" s="186"/>
      <c r="H225" s="186"/>
      <c r="I225" s="186"/>
      <c r="J225" s="186"/>
      <c r="K225" s="186"/>
      <c r="L225" s="186"/>
      <c r="M225" s="186"/>
      <c r="N225" s="186"/>
      <c r="O225" s="186"/>
      <c r="P225" s="186"/>
      <c r="Q225" s="186"/>
      <c r="R225" s="186"/>
      <c r="S225" s="186"/>
      <c r="T225" s="186"/>
      <c r="U225" s="214"/>
      <c r="V225" s="186"/>
      <c r="W225" s="186"/>
      <c r="X225" s="186"/>
      <c r="Y225" s="186"/>
      <c r="Z225" s="186"/>
    </row>
    <row r="226" spans="1:26">
      <c r="A226" s="186"/>
      <c r="B226" s="186"/>
      <c r="C226" s="186"/>
      <c r="D226" s="186"/>
      <c r="E226" s="186"/>
      <c r="F226" s="186"/>
      <c r="G226" s="186"/>
      <c r="H226" s="186"/>
      <c r="I226" s="186"/>
      <c r="J226" s="186"/>
      <c r="K226" s="186"/>
      <c r="L226" s="186"/>
      <c r="M226" s="186"/>
      <c r="N226" s="186"/>
      <c r="O226" s="186"/>
      <c r="P226" s="186"/>
      <c r="Q226" s="186"/>
      <c r="R226" s="186"/>
      <c r="S226" s="186"/>
      <c r="T226" s="186"/>
      <c r="U226" s="214"/>
      <c r="V226" s="186"/>
      <c r="W226" s="186"/>
      <c r="X226" s="186"/>
      <c r="Y226" s="186"/>
      <c r="Z226" s="186"/>
    </row>
    <row r="227" spans="1:26">
      <c r="A227" s="186"/>
      <c r="B227" s="186"/>
      <c r="C227" s="186"/>
      <c r="D227" s="186"/>
      <c r="E227" s="186"/>
      <c r="F227" s="186"/>
      <c r="G227" s="186"/>
      <c r="H227" s="186"/>
      <c r="I227" s="186"/>
      <c r="J227" s="186"/>
      <c r="K227" s="186"/>
      <c r="L227" s="186"/>
      <c r="M227" s="186"/>
      <c r="N227" s="186"/>
      <c r="O227" s="186"/>
      <c r="P227" s="186"/>
      <c r="Q227" s="186"/>
      <c r="R227" s="186"/>
      <c r="S227" s="186"/>
      <c r="T227" s="186"/>
      <c r="U227" s="214"/>
      <c r="V227" s="186"/>
      <c r="W227" s="186"/>
      <c r="X227" s="186"/>
      <c r="Y227" s="186"/>
      <c r="Z227" s="186"/>
    </row>
    <row r="228" spans="1:26">
      <c r="A228" s="186"/>
      <c r="B228" s="186"/>
      <c r="C228" s="186"/>
      <c r="D228" s="186"/>
      <c r="E228" s="186"/>
      <c r="F228" s="186"/>
      <c r="G228" s="186"/>
      <c r="H228" s="186"/>
      <c r="I228" s="186"/>
      <c r="J228" s="186"/>
      <c r="K228" s="186"/>
      <c r="L228" s="186"/>
      <c r="M228" s="186"/>
      <c r="N228" s="186"/>
      <c r="O228" s="186"/>
      <c r="P228" s="186"/>
      <c r="Q228" s="186"/>
      <c r="R228" s="186"/>
      <c r="S228" s="186"/>
      <c r="T228" s="186"/>
      <c r="U228" s="214"/>
      <c r="V228" s="186"/>
      <c r="W228" s="186"/>
      <c r="X228" s="186"/>
      <c r="Y228" s="186"/>
      <c r="Z228" s="186"/>
    </row>
    <row r="229" spans="1:26">
      <c r="A229" s="186"/>
      <c r="B229" s="186"/>
      <c r="C229" s="186"/>
      <c r="D229" s="186"/>
      <c r="E229" s="186"/>
      <c r="F229" s="186"/>
      <c r="G229" s="186"/>
      <c r="H229" s="186"/>
      <c r="I229" s="186"/>
      <c r="J229" s="186"/>
      <c r="K229" s="186"/>
      <c r="L229" s="186"/>
      <c r="M229" s="186"/>
      <c r="N229" s="186"/>
      <c r="O229" s="186"/>
      <c r="P229" s="186"/>
      <c r="Q229" s="186"/>
      <c r="R229" s="186"/>
      <c r="S229" s="186"/>
      <c r="T229" s="186"/>
      <c r="U229" s="214"/>
      <c r="V229" s="186"/>
      <c r="W229" s="186"/>
      <c r="X229" s="186"/>
      <c r="Y229" s="186"/>
      <c r="Z229" s="186"/>
    </row>
    <row r="230" spans="1:26">
      <c r="A230" s="186"/>
      <c r="B230" s="186"/>
      <c r="C230" s="186"/>
      <c r="D230" s="186"/>
      <c r="E230" s="186"/>
      <c r="F230" s="186"/>
      <c r="G230" s="186"/>
      <c r="H230" s="186"/>
      <c r="I230" s="186"/>
      <c r="J230" s="186"/>
      <c r="K230" s="186"/>
      <c r="L230" s="186"/>
      <c r="M230" s="186"/>
      <c r="N230" s="186"/>
      <c r="O230" s="186"/>
      <c r="P230" s="186"/>
      <c r="Q230" s="186"/>
      <c r="R230" s="186"/>
      <c r="S230" s="186"/>
      <c r="T230" s="186"/>
      <c r="U230" s="214"/>
      <c r="V230" s="186"/>
      <c r="W230" s="186"/>
      <c r="X230" s="186"/>
      <c r="Y230" s="186"/>
      <c r="Z230" s="186"/>
    </row>
    <row r="231" spans="1:26">
      <c r="A231" s="186"/>
      <c r="B231" s="186"/>
      <c r="C231" s="186"/>
      <c r="D231" s="186"/>
      <c r="E231" s="186"/>
      <c r="F231" s="186"/>
      <c r="G231" s="186"/>
      <c r="H231" s="186"/>
      <c r="I231" s="186"/>
      <c r="J231" s="186"/>
      <c r="K231" s="186"/>
      <c r="L231" s="186"/>
      <c r="M231" s="186"/>
      <c r="N231" s="186"/>
      <c r="O231" s="186"/>
      <c r="P231" s="186"/>
      <c r="Q231" s="186"/>
      <c r="R231" s="186"/>
      <c r="S231" s="186"/>
      <c r="T231" s="186"/>
      <c r="U231" s="214"/>
      <c r="V231" s="186"/>
      <c r="W231" s="186"/>
      <c r="X231" s="186"/>
      <c r="Y231" s="186"/>
      <c r="Z231" s="186"/>
    </row>
    <row r="232" spans="1:26">
      <c r="A232" s="186"/>
      <c r="B232" s="186"/>
      <c r="C232" s="186"/>
      <c r="D232" s="186"/>
      <c r="E232" s="186"/>
      <c r="F232" s="186"/>
      <c r="G232" s="186"/>
      <c r="H232" s="186"/>
      <c r="I232" s="186"/>
      <c r="J232" s="186"/>
      <c r="K232" s="186"/>
      <c r="L232" s="186"/>
      <c r="M232" s="186"/>
      <c r="N232" s="186"/>
      <c r="O232" s="186"/>
      <c r="P232" s="186"/>
      <c r="Q232" s="186"/>
      <c r="R232" s="186"/>
      <c r="S232" s="186"/>
      <c r="T232" s="186"/>
      <c r="U232" s="214"/>
      <c r="V232" s="186"/>
      <c r="W232" s="186"/>
      <c r="X232" s="186"/>
      <c r="Y232" s="186"/>
      <c r="Z232" s="186"/>
    </row>
    <row r="233" spans="1:26">
      <c r="A233" s="186"/>
      <c r="B233" s="186"/>
      <c r="C233" s="186"/>
      <c r="D233" s="186"/>
      <c r="E233" s="186"/>
      <c r="F233" s="186"/>
      <c r="G233" s="186"/>
      <c r="H233" s="186"/>
      <c r="I233" s="186"/>
      <c r="J233" s="186"/>
      <c r="K233" s="186"/>
      <c r="L233" s="186"/>
      <c r="M233" s="186"/>
      <c r="N233" s="186"/>
      <c r="O233" s="186"/>
      <c r="P233" s="186"/>
      <c r="Q233" s="186"/>
      <c r="R233" s="186"/>
      <c r="S233" s="186"/>
      <c r="T233" s="186"/>
      <c r="U233" s="214"/>
      <c r="V233" s="186"/>
      <c r="W233" s="186"/>
      <c r="X233" s="186"/>
      <c r="Y233" s="186"/>
      <c r="Z233" s="186"/>
    </row>
    <row r="234" spans="1:26">
      <c r="A234" s="186"/>
      <c r="B234" s="186"/>
      <c r="C234" s="186"/>
      <c r="D234" s="186"/>
      <c r="E234" s="186"/>
      <c r="F234" s="186"/>
      <c r="G234" s="186"/>
      <c r="H234" s="186"/>
      <c r="I234" s="186"/>
      <c r="J234" s="186"/>
      <c r="K234" s="186"/>
      <c r="L234" s="186"/>
      <c r="M234" s="186"/>
      <c r="N234" s="186"/>
      <c r="O234" s="186"/>
      <c r="P234" s="186"/>
      <c r="Q234" s="186"/>
      <c r="R234" s="186"/>
      <c r="S234" s="186"/>
      <c r="T234" s="186"/>
      <c r="U234" s="214"/>
      <c r="V234" s="186"/>
      <c r="W234" s="186"/>
      <c r="X234" s="186"/>
      <c r="Y234" s="186"/>
      <c r="Z234" s="186"/>
    </row>
    <row r="235" spans="1:26">
      <c r="A235" s="186"/>
      <c r="B235" s="186"/>
      <c r="C235" s="186"/>
      <c r="D235" s="186"/>
      <c r="E235" s="186"/>
      <c r="F235" s="186"/>
      <c r="G235" s="186"/>
      <c r="H235" s="186"/>
      <c r="I235" s="186"/>
      <c r="J235" s="186"/>
      <c r="K235" s="186"/>
      <c r="L235" s="186"/>
      <c r="M235" s="186"/>
      <c r="N235" s="186"/>
      <c r="O235" s="186"/>
      <c r="P235" s="186"/>
      <c r="Q235" s="186"/>
      <c r="R235" s="186"/>
      <c r="S235" s="186"/>
      <c r="T235" s="186"/>
      <c r="U235" s="214"/>
      <c r="V235" s="186"/>
      <c r="W235" s="186"/>
      <c r="X235" s="186"/>
      <c r="Y235" s="186"/>
      <c r="Z235" s="186"/>
    </row>
    <row r="236" spans="1:26">
      <c r="A236" s="186"/>
      <c r="B236" s="186"/>
      <c r="C236" s="186"/>
      <c r="D236" s="186"/>
      <c r="E236" s="186"/>
      <c r="F236" s="186"/>
      <c r="G236" s="186"/>
      <c r="H236" s="186"/>
      <c r="I236" s="186"/>
      <c r="J236" s="186"/>
      <c r="K236" s="186"/>
      <c r="L236" s="186"/>
      <c r="M236" s="186"/>
      <c r="N236" s="186"/>
      <c r="O236" s="186"/>
      <c r="P236" s="186"/>
      <c r="Q236" s="186"/>
      <c r="R236" s="186"/>
      <c r="S236" s="186"/>
      <c r="T236" s="186"/>
      <c r="U236" s="214"/>
      <c r="V236" s="186"/>
      <c r="W236" s="186"/>
      <c r="X236" s="186"/>
      <c r="Y236" s="186"/>
      <c r="Z236" s="186"/>
    </row>
    <row r="237" spans="1:26">
      <c r="A237" s="186"/>
      <c r="B237" s="186"/>
      <c r="C237" s="186"/>
      <c r="D237" s="186"/>
      <c r="E237" s="186"/>
      <c r="F237" s="186"/>
      <c r="G237" s="186"/>
      <c r="H237" s="186"/>
      <c r="I237" s="186"/>
      <c r="J237" s="186"/>
      <c r="K237" s="186"/>
      <c r="L237" s="186"/>
      <c r="M237" s="186"/>
      <c r="N237" s="186"/>
      <c r="O237" s="186"/>
      <c r="P237" s="186"/>
      <c r="Q237" s="186"/>
      <c r="R237" s="186"/>
      <c r="S237" s="186"/>
      <c r="T237" s="186"/>
      <c r="U237" s="214"/>
      <c r="V237" s="186"/>
      <c r="W237" s="186"/>
      <c r="X237" s="186"/>
      <c r="Y237" s="186"/>
      <c r="Z237" s="186"/>
    </row>
    <row r="238" spans="1:26">
      <c r="A238" s="186"/>
      <c r="B238" s="186"/>
      <c r="C238" s="186"/>
      <c r="D238" s="186"/>
      <c r="E238" s="186"/>
      <c r="F238" s="186"/>
      <c r="G238" s="186"/>
      <c r="H238" s="186"/>
      <c r="I238" s="186"/>
      <c r="J238" s="186"/>
      <c r="K238" s="186"/>
      <c r="L238" s="186"/>
      <c r="M238" s="186"/>
      <c r="N238" s="186"/>
      <c r="O238" s="186"/>
      <c r="P238" s="186"/>
      <c r="Q238" s="186"/>
      <c r="R238" s="186"/>
      <c r="S238" s="186"/>
      <c r="T238" s="186"/>
      <c r="U238" s="214"/>
      <c r="V238" s="186"/>
      <c r="W238" s="186"/>
      <c r="X238" s="186"/>
      <c r="Y238" s="186"/>
      <c r="Z238" s="186"/>
    </row>
    <row r="239" spans="1:26">
      <c r="A239" s="186"/>
      <c r="B239" s="186"/>
      <c r="C239" s="186"/>
      <c r="D239" s="186"/>
      <c r="E239" s="186"/>
      <c r="F239" s="186"/>
      <c r="G239" s="186"/>
      <c r="H239" s="186"/>
      <c r="I239" s="186"/>
      <c r="J239" s="186"/>
      <c r="K239" s="186"/>
      <c r="L239" s="186"/>
      <c r="M239" s="186"/>
      <c r="N239" s="186"/>
      <c r="O239" s="186"/>
      <c r="P239" s="186"/>
      <c r="Q239" s="186"/>
      <c r="R239" s="186"/>
      <c r="S239" s="186"/>
      <c r="T239" s="186"/>
      <c r="U239" s="214"/>
      <c r="V239" s="186"/>
      <c r="W239" s="186"/>
      <c r="X239" s="186"/>
      <c r="Y239" s="186"/>
      <c r="Z239" s="186"/>
    </row>
    <row r="240" spans="1:26">
      <c r="A240" s="186"/>
      <c r="B240" s="186"/>
      <c r="C240" s="186"/>
      <c r="D240" s="186"/>
      <c r="E240" s="186"/>
      <c r="F240" s="186"/>
      <c r="G240" s="186"/>
      <c r="H240" s="186"/>
      <c r="I240" s="186"/>
      <c r="J240" s="186"/>
      <c r="K240" s="186"/>
      <c r="L240" s="186"/>
      <c r="M240" s="186"/>
      <c r="N240" s="186"/>
      <c r="O240" s="186"/>
      <c r="P240" s="186"/>
      <c r="Q240" s="186"/>
      <c r="R240" s="186"/>
      <c r="S240" s="186"/>
      <c r="T240" s="186"/>
      <c r="U240" s="214"/>
      <c r="V240" s="186"/>
      <c r="W240" s="186"/>
      <c r="X240" s="186"/>
      <c r="Y240" s="186"/>
      <c r="Z240" s="186"/>
    </row>
    <row r="241" spans="1:26">
      <c r="A241" s="186"/>
      <c r="B241" s="186"/>
      <c r="C241" s="186"/>
      <c r="D241" s="186"/>
      <c r="E241" s="186"/>
      <c r="F241" s="186"/>
      <c r="G241" s="186"/>
      <c r="H241" s="186"/>
      <c r="I241" s="186"/>
      <c r="J241" s="186"/>
      <c r="K241" s="186"/>
      <c r="L241" s="186"/>
      <c r="M241" s="186"/>
      <c r="N241" s="186"/>
      <c r="O241" s="186"/>
      <c r="P241" s="186"/>
      <c r="Q241" s="186"/>
      <c r="R241" s="186"/>
      <c r="S241" s="186"/>
      <c r="T241" s="186"/>
      <c r="U241" s="214"/>
      <c r="V241" s="186"/>
      <c r="W241" s="186"/>
      <c r="X241" s="186"/>
      <c r="Y241" s="186"/>
      <c r="Z241" s="186"/>
    </row>
    <row r="242" spans="1:26">
      <c r="A242" s="186"/>
      <c r="B242" s="186"/>
      <c r="C242" s="186"/>
      <c r="D242" s="186"/>
      <c r="E242" s="186"/>
      <c r="F242" s="186"/>
      <c r="G242" s="186"/>
      <c r="H242" s="186"/>
      <c r="I242" s="186"/>
      <c r="J242" s="186"/>
      <c r="K242" s="186"/>
      <c r="L242" s="186"/>
      <c r="M242" s="186"/>
      <c r="N242" s="186"/>
      <c r="O242" s="186"/>
      <c r="P242" s="186"/>
      <c r="Q242" s="186"/>
      <c r="R242" s="186"/>
      <c r="S242" s="186"/>
      <c r="T242" s="186"/>
      <c r="U242" s="214"/>
      <c r="V242" s="186"/>
      <c r="W242" s="186"/>
      <c r="X242" s="186"/>
      <c r="Y242" s="186"/>
      <c r="Z242" s="186"/>
    </row>
    <row r="243" spans="1:26">
      <c r="A243" s="186"/>
      <c r="B243" s="186"/>
      <c r="C243" s="186"/>
      <c r="D243" s="186"/>
      <c r="E243" s="186"/>
      <c r="F243" s="186"/>
      <c r="G243" s="186"/>
      <c r="H243" s="186"/>
      <c r="I243" s="186"/>
      <c r="J243" s="186"/>
      <c r="K243" s="186"/>
      <c r="L243" s="186"/>
      <c r="M243" s="186"/>
      <c r="N243" s="186"/>
      <c r="O243" s="186"/>
      <c r="P243" s="186"/>
      <c r="Q243" s="186"/>
      <c r="R243" s="186"/>
      <c r="S243" s="186"/>
      <c r="T243" s="186"/>
      <c r="U243" s="214"/>
      <c r="V243" s="186"/>
      <c r="W243" s="186"/>
      <c r="X243" s="186"/>
      <c r="Y243" s="186"/>
      <c r="Z243" s="186"/>
    </row>
    <row r="244" spans="1:26">
      <c r="A244" s="186"/>
      <c r="B244" s="186"/>
      <c r="C244" s="186"/>
      <c r="D244" s="186"/>
      <c r="E244" s="186"/>
      <c r="F244" s="186"/>
      <c r="G244" s="186"/>
      <c r="H244" s="186"/>
      <c r="I244" s="186"/>
      <c r="J244" s="186"/>
      <c r="K244" s="186"/>
      <c r="L244" s="186"/>
      <c r="M244" s="186"/>
      <c r="N244" s="186"/>
      <c r="O244" s="186"/>
      <c r="P244" s="186"/>
      <c r="Q244" s="186"/>
      <c r="R244" s="186"/>
      <c r="S244" s="186"/>
      <c r="T244" s="186"/>
      <c r="U244" s="214"/>
      <c r="V244" s="186"/>
      <c r="W244" s="186"/>
      <c r="X244" s="186"/>
      <c r="Y244" s="186"/>
      <c r="Z244" s="186"/>
    </row>
    <row r="245" spans="1:26">
      <c r="A245" s="186"/>
      <c r="B245" s="186"/>
      <c r="C245" s="186"/>
      <c r="D245" s="186"/>
      <c r="E245" s="186"/>
      <c r="F245" s="186"/>
      <c r="G245" s="186"/>
      <c r="H245" s="186"/>
      <c r="I245" s="186"/>
      <c r="J245" s="186"/>
      <c r="K245" s="186"/>
      <c r="L245" s="186"/>
      <c r="M245" s="186"/>
      <c r="N245" s="186"/>
      <c r="O245" s="186"/>
      <c r="P245" s="186"/>
      <c r="Q245" s="186"/>
      <c r="R245" s="186"/>
      <c r="S245" s="186"/>
      <c r="T245" s="186"/>
      <c r="U245" s="214"/>
      <c r="V245" s="186"/>
      <c r="W245" s="186"/>
      <c r="X245" s="186"/>
      <c r="Y245" s="186"/>
      <c r="Z245" s="186"/>
    </row>
    <row r="246" spans="1:26">
      <c r="A246" s="186"/>
      <c r="B246" s="186"/>
      <c r="C246" s="186"/>
      <c r="D246" s="186"/>
      <c r="E246" s="186"/>
      <c r="F246" s="186"/>
      <c r="G246" s="186"/>
      <c r="H246" s="186"/>
      <c r="I246" s="186"/>
      <c r="J246" s="186"/>
      <c r="K246" s="186"/>
      <c r="L246" s="186"/>
      <c r="M246" s="186"/>
      <c r="N246" s="186"/>
      <c r="O246" s="186"/>
      <c r="P246" s="186"/>
      <c r="Q246" s="186"/>
      <c r="R246" s="186"/>
      <c r="S246" s="186"/>
      <c r="T246" s="186"/>
      <c r="U246" s="214"/>
      <c r="V246" s="186"/>
      <c r="W246" s="186"/>
      <c r="X246" s="186"/>
      <c r="Y246" s="186"/>
      <c r="Z246" s="186"/>
    </row>
    <row r="247" spans="1:26">
      <c r="A247" s="186"/>
      <c r="B247" s="186"/>
      <c r="C247" s="186"/>
      <c r="D247" s="186"/>
      <c r="E247" s="186"/>
      <c r="F247" s="186"/>
      <c r="G247" s="186"/>
      <c r="H247" s="186"/>
      <c r="I247" s="186"/>
      <c r="J247" s="186"/>
      <c r="K247" s="186"/>
      <c r="L247" s="186"/>
      <c r="M247" s="186"/>
      <c r="N247" s="186"/>
      <c r="O247" s="186"/>
      <c r="P247" s="186"/>
      <c r="Q247" s="186"/>
      <c r="R247" s="186"/>
      <c r="S247" s="186"/>
      <c r="T247" s="186"/>
      <c r="U247" s="214"/>
      <c r="V247" s="186"/>
      <c r="W247" s="186"/>
      <c r="X247" s="186"/>
      <c r="Y247" s="186"/>
      <c r="Z247" s="186"/>
    </row>
    <row r="248" spans="1:26">
      <c r="A248" s="186"/>
      <c r="B248" s="186"/>
      <c r="C248" s="186"/>
      <c r="D248" s="186"/>
      <c r="E248" s="186"/>
      <c r="F248" s="186"/>
      <c r="G248" s="186"/>
      <c r="H248" s="186"/>
      <c r="I248" s="186"/>
      <c r="J248" s="186"/>
      <c r="K248" s="186"/>
      <c r="L248" s="186"/>
      <c r="M248" s="186"/>
      <c r="N248" s="186"/>
      <c r="O248" s="186"/>
      <c r="P248" s="186"/>
      <c r="Q248" s="186"/>
      <c r="R248" s="186"/>
      <c r="S248" s="186"/>
      <c r="T248" s="186"/>
      <c r="U248" s="214"/>
      <c r="V248" s="186"/>
      <c r="W248" s="186"/>
      <c r="X248" s="186"/>
      <c r="Y248" s="186"/>
      <c r="Z248" s="186"/>
    </row>
    <row r="249" spans="1:26">
      <c r="A249" s="186"/>
      <c r="B249" s="186"/>
      <c r="C249" s="186"/>
      <c r="D249" s="186"/>
      <c r="E249" s="186"/>
      <c r="F249" s="186"/>
      <c r="G249" s="186"/>
      <c r="H249" s="186"/>
      <c r="I249" s="186"/>
      <c r="J249" s="186"/>
      <c r="K249" s="186"/>
      <c r="L249" s="186"/>
      <c r="M249" s="186"/>
      <c r="N249" s="186"/>
      <c r="O249" s="186"/>
      <c r="P249" s="186"/>
      <c r="Q249" s="186"/>
      <c r="R249" s="186"/>
      <c r="S249" s="186"/>
      <c r="T249" s="186"/>
      <c r="U249" s="214"/>
      <c r="V249" s="186"/>
      <c r="W249" s="186"/>
      <c r="X249" s="186"/>
      <c r="Y249" s="186"/>
      <c r="Z249" s="186"/>
    </row>
    <row r="250" spans="1:26">
      <c r="A250" s="186"/>
      <c r="B250" s="186"/>
      <c r="C250" s="186"/>
      <c r="D250" s="186"/>
      <c r="E250" s="186"/>
      <c r="F250" s="186"/>
      <c r="G250" s="186"/>
      <c r="H250" s="186"/>
      <c r="I250" s="186"/>
      <c r="J250" s="186"/>
      <c r="K250" s="186"/>
      <c r="L250" s="186"/>
      <c r="M250" s="186"/>
      <c r="N250" s="186"/>
      <c r="O250" s="186"/>
      <c r="P250" s="186"/>
      <c r="Q250" s="186"/>
      <c r="R250" s="186"/>
      <c r="S250" s="186"/>
      <c r="T250" s="186"/>
      <c r="U250" s="214"/>
      <c r="V250" s="186"/>
      <c r="W250" s="186"/>
      <c r="X250" s="186"/>
      <c r="Y250" s="186"/>
      <c r="Z250" s="186"/>
    </row>
    <row r="251" spans="1:26">
      <c r="A251" s="186"/>
      <c r="B251" s="186"/>
      <c r="C251" s="186"/>
      <c r="D251" s="186"/>
      <c r="E251" s="186"/>
      <c r="F251" s="186"/>
      <c r="G251" s="186"/>
      <c r="H251" s="186"/>
      <c r="I251" s="186"/>
      <c r="J251" s="186"/>
      <c r="K251" s="186"/>
      <c r="L251" s="186"/>
      <c r="M251" s="186"/>
      <c r="N251" s="186"/>
      <c r="O251" s="186"/>
      <c r="P251" s="186"/>
      <c r="Q251" s="186"/>
      <c r="R251" s="186"/>
      <c r="S251" s="186"/>
      <c r="T251" s="186"/>
      <c r="U251" s="214"/>
      <c r="V251" s="186"/>
      <c r="W251" s="186"/>
      <c r="X251" s="186"/>
      <c r="Y251" s="186"/>
      <c r="Z251" s="186"/>
    </row>
    <row r="252" spans="1:26">
      <c r="A252" s="186"/>
      <c r="B252" s="186"/>
      <c r="C252" s="186"/>
      <c r="D252" s="186"/>
      <c r="E252" s="186"/>
      <c r="F252" s="186"/>
      <c r="G252" s="186"/>
      <c r="H252" s="186"/>
      <c r="I252" s="186"/>
      <c r="J252" s="186"/>
      <c r="K252" s="186"/>
      <c r="L252" s="186"/>
      <c r="M252" s="186"/>
      <c r="N252" s="186"/>
      <c r="O252" s="186"/>
      <c r="P252" s="186"/>
      <c r="Q252" s="186"/>
      <c r="R252" s="186"/>
      <c r="S252" s="186"/>
      <c r="T252" s="186"/>
      <c r="U252" s="214"/>
      <c r="V252" s="186"/>
      <c r="W252" s="186"/>
      <c r="X252" s="186"/>
      <c r="Y252" s="186"/>
      <c r="Z252" s="186"/>
    </row>
    <row r="253" spans="1:26">
      <c r="A253" s="186"/>
      <c r="B253" s="186"/>
      <c r="C253" s="186"/>
      <c r="D253" s="186"/>
      <c r="E253" s="186"/>
      <c r="F253" s="186"/>
      <c r="G253" s="186"/>
      <c r="H253" s="186"/>
      <c r="I253" s="186"/>
      <c r="J253" s="186"/>
      <c r="K253" s="186"/>
      <c r="L253" s="186"/>
      <c r="M253" s="186"/>
      <c r="N253" s="186"/>
      <c r="O253" s="186"/>
      <c r="P253" s="186"/>
      <c r="Q253" s="186"/>
      <c r="R253" s="186"/>
      <c r="S253" s="186"/>
      <c r="T253" s="186"/>
      <c r="U253" s="214"/>
      <c r="V253" s="186"/>
      <c r="W253" s="186"/>
      <c r="X253" s="186"/>
      <c r="Y253" s="186"/>
      <c r="Z253" s="186"/>
    </row>
    <row r="254" spans="1:26">
      <c r="A254" s="186"/>
      <c r="B254" s="186"/>
      <c r="C254" s="186"/>
      <c r="D254" s="186"/>
      <c r="E254" s="186"/>
      <c r="F254" s="186"/>
      <c r="G254" s="186"/>
      <c r="H254" s="186"/>
      <c r="I254" s="186"/>
      <c r="J254" s="186"/>
      <c r="K254" s="186"/>
      <c r="L254" s="186"/>
      <c r="M254" s="186"/>
      <c r="N254" s="186"/>
      <c r="O254" s="186"/>
      <c r="P254" s="186"/>
      <c r="Q254" s="186"/>
      <c r="R254" s="186"/>
      <c r="S254" s="186"/>
      <c r="T254" s="186"/>
      <c r="U254" s="214"/>
      <c r="V254" s="186"/>
      <c r="W254" s="186"/>
      <c r="X254" s="186"/>
      <c r="Y254" s="186"/>
      <c r="Z254" s="186"/>
    </row>
    <row r="255" spans="1:26">
      <c r="A255" s="186"/>
      <c r="B255" s="186"/>
      <c r="C255" s="186"/>
      <c r="D255" s="186"/>
      <c r="E255" s="186"/>
      <c r="F255" s="186"/>
      <c r="G255" s="186"/>
      <c r="H255" s="186"/>
      <c r="I255" s="186"/>
      <c r="J255" s="186"/>
      <c r="K255" s="186"/>
      <c r="L255" s="186"/>
      <c r="M255" s="186"/>
      <c r="N255" s="186"/>
      <c r="O255" s="186"/>
      <c r="P255" s="186"/>
      <c r="Q255" s="186"/>
      <c r="R255" s="186"/>
      <c r="S255" s="186"/>
      <c r="T255" s="186"/>
      <c r="U255" s="214"/>
      <c r="V255" s="186"/>
      <c r="W255" s="186"/>
      <c r="X255" s="186"/>
      <c r="Y255" s="186"/>
      <c r="Z255" s="186"/>
    </row>
    <row r="256" spans="1:26">
      <c r="A256" s="186"/>
      <c r="B256" s="186"/>
      <c r="C256" s="186"/>
      <c r="D256" s="186"/>
      <c r="E256" s="186"/>
      <c r="F256" s="186"/>
      <c r="G256" s="186"/>
      <c r="H256" s="186"/>
      <c r="I256" s="186"/>
      <c r="J256" s="186"/>
      <c r="K256" s="186"/>
      <c r="L256" s="186"/>
      <c r="M256" s="186"/>
      <c r="N256" s="186"/>
      <c r="O256" s="186"/>
      <c r="P256" s="186"/>
      <c r="Q256" s="186"/>
      <c r="R256" s="186"/>
      <c r="S256" s="186"/>
      <c r="T256" s="186"/>
      <c r="U256" s="214"/>
      <c r="V256" s="186"/>
      <c r="W256" s="186"/>
      <c r="X256" s="186"/>
      <c r="Y256" s="186"/>
      <c r="Z256" s="186"/>
    </row>
    <row r="257" spans="1:26">
      <c r="A257" s="186"/>
      <c r="B257" s="186"/>
      <c r="C257" s="186"/>
      <c r="D257" s="186"/>
      <c r="E257" s="186"/>
      <c r="F257" s="186"/>
      <c r="G257" s="186"/>
      <c r="H257" s="186"/>
      <c r="I257" s="186"/>
      <c r="J257" s="186"/>
      <c r="K257" s="186"/>
      <c r="L257" s="186"/>
      <c r="M257" s="186"/>
      <c r="N257" s="186"/>
      <c r="O257" s="186"/>
      <c r="P257" s="186"/>
      <c r="Q257" s="186"/>
      <c r="R257" s="186"/>
      <c r="S257" s="186"/>
      <c r="T257" s="186"/>
      <c r="U257" s="214"/>
      <c r="V257" s="186"/>
      <c r="W257" s="186"/>
      <c r="X257" s="186"/>
      <c r="Y257" s="186"/>
      <c r="Z257" s="186"/>
    </row>
    <row r="258" spans="1:26">
      <c r="A258" s="186"/>
      <c r="B258" s="186"/>
      <c r="C258" s="186"/>
      <c r="D258" s="186"/>
      <c r="E258" s="186"/>
      <c r="F258" s="186"/>
      <c r="G258" s="186"/>
      <c r="H258" s="186"/>
      <c r="I258" s="186"/>
      <c r="J258" s="186"/>
      <c r="K258" s="186"/>
      <c r="L258" s="186"/>
      <c r="M258" s="186"/>
      <c r="N258" s="186"/>
      <c r="O258" s="186"/>
      <c r="P258" s="186"/>
      <c r="Q258" s="186"/>
      <c r="R258" s="186"/>
      <c r="S258" s="186"/>
      <c r="T258" s="186"/>
      <c r="U258" s="214"/>
      <c r="V258" s="186"/>
      <c r="W258" s="186"/>
      <c r="X258" s="186"/>
      <c r="Y258" s="186"/>
      <c r="Z258" s="186"/>
    </row>
    <row r="259" spans="1:26">
      <c r="A259" s="186"/>
      <c r="B259" s="186"/>
      <c r="C259" s="186"/>
      <c r="D259" s="186"/>
      <c r="E259" s="186"/>
      <c r="F259" s="186"/>
      <c r="G259" s="186"/>
      <c r="H259" s="186"/>
      <c r="I259" s="186"/>
      <c r="J259" s="186"/>
      <c r="K259" s="186"/>
      <c r="L259" s="186"/>
      <c r="M259" s="186"/>
      <c r="N259" s="186"/>
      <c r="O259" s="186"/>
      <c r="P259" s="186"/>
      <c r="Q259" s="186"/>
      <c r="R259" s="186"/>
      <c r="S259" s="186"/>
      <c r="T259" s="186"/>
      <c r="U259" s="214"/>
      <c r="V259" s="186"/>
      <c r="W259" s="186"/>
      <c r="X259" s="186"/>
      <c r="Y259" s="186"/>
      <c r="Z259" s="186"/>
    </row>
    <row r="260" spans="1:26">
      <c r="A260" s="186"/>
      <c r="B260" s="186"/>
      <c r="C260" s="186"/>
      <c r="D260" s="186"/>
      <c r="E260" s="186"/>
      <c r="F260" s="186"/>
      <c r="G260" s="186"/>
      <c r="H260" s="186"/>
      <c r="I260" s="186"/>
      <c r="J260" s="186"/>
      <c r="K260" s="186"/>
      <c r="L260" s="186"/>
      <c r="M260" s="186"/>
      <c r="N260" s="186"/>
      <c r="O260" s="186"/>
      <c r="P260" s="186"/>
      <c r="Q260" s="186"/>
      <c r="R260" s="186"/>
      <c r="S260" s="186"/>
      <c r="T260" s="186"/>
      <c r="U260" s="214"/>
      <c r="V260" s="186"/>
      <c r="W260" s="186"/>
      <c r="X260" s="186"/>
      <c r="Y260" s="186"/>
      <c r="Z260" s="186"/>
    </row>
    <row r="261" spans="1:26">
      <c r="A261" s="186"/>
      <c r="B261" s="186"/>
      <c r="C261" s="186"/>
      <c r="D261" s="186"/>
      <c r="E261" s="186"/>
      <c r="F261" s="186"/>
      <c r="G261" s="186"/>
      <c r="H261" s="186"/>
      <c r="I261" s="186"/>
      <c r="J261" s="186"/>
      <c r="K261" s="186"/>
      <c r="L261" s="186"/>
      <c r="M261" s="186"/>
      <c r="N261" s="186"/>
      <c r="O261" s="186"/>
      <c r="P261" s="186"/>
      <c r="Q261" s="186"/>
      <c r="R261" s="186"/>
      <c r="S261" s="186"/>
      <c r="T261" s="186"/>
      <c r="U261" s="214"/>
      <c r="V261" s="186"/>
      <c r="W261" s="186"/>
      <c r="X261" s="186"/>
      <c r="Y261" s="186"/>
      <c r="Z261" s="186"/>
    </row>
    <row r="262" spans="1:26">
      <c r="A262" s="186"/>
      <c r="B262" s="186"/>
      <c r="C262" s="186"/>
      <c r="D262" s="186"/>
      <c r="E262" s="186"/>
      <c r="F262" s="186"/>
      <c r="G262" s="186"/>
      <c r="H262" s="186"/>
      <c r="I262" s="186"/>
      <c r="J262" s="186"/>
      <c r="K262" s="186"/>
      <c r="L262" s="186"/>
      <c r="M262" s="186"/>
      <c r="N262" s="186"/>
      <c r="O262" s="186"/>
      <c r="P262" s="186"/>
      <c r="Q262" s="186"/>
      <c r="R262" s="186"/>
      <c r="S262" s="186"/>
      <c r="T262" s="186"/>
      <c r="U262" s="214"/>
      <c r="V262" s="186"/>
      <c r="W262" s="186"/>
      <c r="X262" s="186"/>
      <c r="Y262" s="186"/>
      <c r="Z262" s="186"/>
    </row>
    <row r="263" spans="1:26">
      <c r="A263" s="186"/>
      <c r="B263" s="186"/>
      <c r="C263" s="186"/>
      <c r="D263" s="186"/>
      <c r="E263" s="186"/>
      <c r="F263" s="186"/>
      <c r="G263" s="186"/>
      <c r="H263" s="186"/>
      <c r="I263" s="186"/>
      <c r="J263" s="186"/>
      <c r="K263" s="186"/>
      <c r="L263" s="186"/>
      <c r="M263" s="186"/>
      <c r="N263" s="186"/>
      <c r="O263" s="186"/>
      <c r="P263" s="186"/>
      <c r="Q263" s="186"/>
      <c r="R263" s="186"/>
      <c r="S263" s="186"/>
      <c r="T263" s="186"/>
      <c r="U263" s="214"/>
      <c r="V263" s="186"/>
      <c r="W263" s="186"/>
      <c r="X263" s="186"/>
      <c r="Y263" s="186"/>
      <c r="Z263" s="186"/>
    </row>
    <row r="264" spans="1:26">
      <c r="A264" s="186"/>
      <c r="B264" s="186"/>
      <c r="C264" s="186"/>
      <c r="D264" s="186"/>
      <c r="E264" s="186"/>
      <c r="F264" s="186"/>
      <c r="G264" s="186"/>
      <c r="H264" s="186"/>
      <c r="I264" s="186"/>
      <c r="J264" s="186"/>
      <c r="K264" s="186"/>
      <c r="L264" s="186"/>
      <c r="M264" s="186"/>
      <c r="N264" s="186"/>
      <c r="O264" s="186"/>
      <c r="P264" s="186"/>
      <c r="Q264" s="186"/>
      <c r="R264" s="186"/>
      <c r="S264" s="186"/>
      <c r="T264" s="186"/>
      <c r="U264" s="214"/>
      <c r="V264" s="186"/>
      <c r="W264" s="186"/>
      <c r="X264" s="186"/>
      <c r="Y264" s="186"/>
      <c r="Z264" s="186"/>
    </row>
    <row r="265" spans="1:26">
      <c r="A265" s="186"/>
      <c r="B265" s="186"/>
      <c r="C265" s="186"/>
      <c r="D265" s="186"/>
      <c r="E265" s="186"/>
      <c r="F265" s="186"/>
      <c r="G265" s="186"/>
      <c r="H265" s="186"/>
      <c r="I265" s="186"/>
      <c r="J265" s="186"/>
      <c r="K265" s="186"/>
      <c r="L265" s="186"/>
      <c r="M265" s="186"/>
      <c r="N265" s="186"/>
      <c r="O265" s="186"/>
      <c r="P265" s="186"/>
      <c r="Q265" s="186"/>
      <c r="R265" s="186"/>
      <c r="S265" s="186"/>
      <c r="T265" s="186"/>
      <c r="U265" s="214"/>
      <c r="V265" s="186"/>
      <c r="W265" s="186"/>
      <c r="X265" s="186"/>
      <c r="Y265" s="186"/>
      <c r="Z265" s="186"/>
    </row>
    <row r="266" spans="1:26">
      <c r="A266" s="186"/>
      <c r="B266" s="186"/>
      <c r="C266" s="186"/>
      <c r="D266" s="186"/>
      <c r="E266" s="186"/>
      <c r="F266" s="186"/>
      <c r="G266" s="186"/>
      <c r="H266" s="186"/>
      <c r="I266" s="186"/>
      <c r="J266" s="186"/>
      <c r="K266" s="186"/>
      <c r="L266" s="186"/>
      <c r="M266" s="186"/>
      <c r="N266" s="186"/>
      <c r="O266" s="186"/>
      <c r="P266" s="186"/>
      <c r="Q266" s="186"/>
      <c r="R266" s="186"/>
      <c r="S266" s="186"/>
      <c r="T266" s="186"/>
      <c r="U266" s="214"/>
      <c r="V266" s="186"/>
      <c r="W266" s="186"/>
      <c r="X266" s="186"/>
      <c r="Y266" s="186"/>
      <c r="Z266" s="186"/>
    </row>
    <row r="267" spans="1:26">
      <c r="A267" s="186"/>
      <c r="B267" s="186"/>
      <c r="C267" s="186"/>
      <c r="D267" s="186"/>
      <c r="E267" s="186"/>
      <c r="F267" s="186"/>
      <c r="G267" s="186"/>
      <c r="H267" s="186"/>
      <c r="I267" s="186"/>
      <c r="J267" s="186"/>
      <c r="K267" s="186"/>
      <c r="L267" s="186"/>
      <c r="M267" s="186"/>
      <c r="N267" s="186"/>
      <c r="O267" s="186"/>
      <c r="P267" s="186"/>
      <c r="Q267" s="186"/>
      <c r="R267" s="186"/>
      <c r="S267" s="186"/>
      <c r="T267" s="186"/>
      <c r="U267" s="214"/>
      <c r="V267" s="186"/>
      <c r="W267" s="186"/>
      <c r="X267" s="186"/>
      <c r="Y267" s="186"/>
      <c r="Z267" s="186"/>
    </row>
    <row r="268" spans="1:26">
      <c r="A268" s="186"/>
      <c r="B268" s="186"/>
      <c r="C268" s="186"/>
      <c r="D268" s="186"/>
      <c r="E268" s="186"/>
      <c r="F268" s="186"/>
      <c r="G268" s="186"/>
      <c r="H268" s="186"/>
      <c r="I268" s="186"/>
      <c r="J268" s="186"/>
      <c r="K268" s="186"/>
      <c r="L268" s="186"/>
      <c r="M268" s="186"/>
      <c r="N268" s="186"/>
      <c r="O268" s="186"/>
      <c r="P268" s="186"/>
      <c r="Q268" s="186"/>
      <c r="R268" s="186"/>
      <c r="S268" s="186"/>
      <c r="T268" s="186"/>
      <c r="U268" s="214"/>
      <c r="V268" s="186"/>
      <c r="W268" s="186"/>
      <c r="X268" s="186"/>
      <c r="Y268" s="186"/>
      <c r="Z268" s="186"/>
    </row>
    <row r="269" spans="1:26">
      <c r="A269" s="186"/>
      <c r="B269" s="186"/>
      <c r="C269" s="186"/>
      <c r="D269" s="186"/>
      <c r="E269" s="186"/>
      <c r="F269" s="186"/>
      <c r="G269" s="186"/>
      <c r="H269" s="186"/>
      <c r="I269" s="186"/>
      <c r="J269" s="186"/>
      <c r="K269" s="186"/>
      <c r="L269" s="186"/>
      <c r="M269" s="186"/>
      <c r="N269" s="186"/>
      <c r="O269" s="186"/>
      <c r="P269" s="186"/>
      <c r="Q269" s="186"/>
      <c r="R269" s="186"/>
      <c r="S269" s="186"/>
      <c r="T269" s="186"/>
      <c r="U269" s="214"/>
      <c r="V269" s="186"/>
      <c r="W269" s="186"/>
      <c r="X269" s="186"/>
      <c r="Y269" s="186"/>
      <c r="Z269" s="186"/>
    </row>
    <row r="270" spans="1:26">
      <c r="A270" s="186"/>
      <c r="B270" s="186"/>
      <c r="C270" s="186"/>
      <c r="D270" s="186"/>
      <c r="E270" s="186"/>
      <c r="F270" s="186"/>
      <c r="G270" s="186"/>
      <c r="H270" s="186"/>
      <c r="I270" s="186"/>
      <c r="J270" s="186"/>
      <c r="K270" s="186"/>
      <c r="L270" s="186"/>
      <c r="M270" s="186"/>
      <c r="N270" s="186"/>
      <c r="O270" s="186"/>
      <c r="P270" s="186"/>
      <c r="Q270" s="186"/>
      <c r="R270" s="186"/>
      <c r="S270" s="186"/>
      <c r="T270" s="186"/>
      <c r="U270" s="214"/>
      <c r="V270" s="186"/>
      <c r="W270" s="186"/>
      <c r="X270" s="186"/>
      <c r="Y270" s="186"/>
      <c r="Z270" s="186"/>
    </row>
    <row r="271" spans="1:26">
      <c r="A271" s="186"/>
      <c r="B271" s="186"/>
      <c r="C271" s="186"/>
      <c r="D271" s="186"/>
      <c r="E271" s="186"/>
      <c r="F271" s="186"/>
      <c r="G271" s="186"/>
      <c r="H271" s="186"/>
      <c r="I271" s="186"/>
      <c r="J271" s="186"/>
      <c r="K271" s="186"/>
      <c r="L271" s="186"/>
      <c r="M271" s="186"/>
      <c r="N271" s="186"/>
      <c r="O271" s="186"/>
      <c r="P271" s="186"/>
      <c r="Q271" s="186"/>
      <c r="R271" s="186"/>
      <c r="S271" s="186"/>
      <c r="T271" s="186"/>
      <c r="U271" s="214"/>
      <c r="V271" s="186"/>
      <c r="W271" s="186"/>
      <c r="X271" s="186"/>
      <c r="Y271" s="186"/>
      <c r="Z271" s="186"/>
    </row>
    <row r="272" spans="1:26">
      <c r="A272" s="186"/>
      <c r="B272" s="186"/>
      <c r="C272" s="186"/>
      <c r="D272" s="186"/>
      <c r="E272" s="186"/>
      <c r="F272" s="186"/>
      <c r="G272" s="186"/>
      <c r="H272" s="186"/>
      <c r="I272" s="186"/>
      <c r="J272" s="186"/>
      <c r="K272" s="186"/>
      <c r="L272" s="186"/>
      <c r="M272" s="186"/>
      <c r="N272" s="186"/>
      <c r="O272" s="186"/>
      <c r="P272" s="186"/>
      <c r="Q272" s="186"/>
      <c r="R272" s="186"/>
      <c r="S272" s="186"/>
      <c r="T272" s="186"/>
      <c r="U272" s="214"/>
      <c r="V272" s="186"/>
      <c r="W272" s="186"/>
      <c r="X272" s="186"/>
      <c r="Y272" s="186"/>
      <c r="Z272" s="186"/>
    </row>
    <row r="273" spans="1:26">
      <c r="A273" s="186"/>
      <c r="B273" s="186"/>
      <c r="C273" s="186"/>
      <c r="D273" s="186"/>
      <c r="E273" s="186"/>
      <c r="F273" s="186"/>
      <c r="G273" s="186"/>
      <c r="H273" s="186"/>
      <c r="I273" s="186"/>
      <c r="J273" s="186"/>
      <c r="K273" s="186"/>
      <c r="L273" s="186"/>
      <c r="M273" s="186"/>
      <c r="N273" s="186"/>
      <c r="O273" s="186"/>
      <c r="P273" s="186"/>
      <c r="Q273" s="186"/>
      <c r="R273" s="186"/>
      <c r="S273" s="186"/>
      <c r="T273" s="186"/>
      <c r="U273" s="214"/>
      <c r="V273" s="186"/>
      <c r="W273" s="186"/>
      <c r="X273" s="186"/>
      <c r="Y273" s="186"/>
      <c r="Z273" s="186"/>
    </row>
    <row r="274" spans="1:26">
      <c r="A274" s="186"/>
      <c r="B274" s="186"/>
      <c r="C274" s="186"/>
      <c r="D274" s="186"/>
      <c r="E274" s="186"/>
      <c r="F274" s="186"/>
      <c r="G274" s="186"/>
      <c r="H274" s="186"/>
      <c r="I274" s="186"/>
      <c r="J274" s="186"/>
      <c r="K274" s="186"/>
      <c r="L274" s="186"/>
      <c r="M274" s="186"/>
      <c r="N274" s="186"/>
      <c r="O274" s="186"/>
      <c r="P274" s="186"/>
      <c r="Q274" s="186"/>
      <c r="R274" s="186"/>
      <c r="S274" s="186"/>
      <c r="T274" s="186"/>
      <c r="U274" s="214"/>
      <c r="V274" s="186"/>
      <c r="W274" s="186"/>
      <c r="X274" s="186"/>
      <c r="Y274" s="186"/>
      <c r="Z274" s="186"/>
    </row>
    <row r="275" spans="1:26">
      <c r="A275" s="186"/>
      <c r="B275" s="186"/>
      <c r="C275" s="186"/>
      <c r="D275" s="186"/>
      <c r="E275" s="186"/>
      <c r="F275" s="186"/>
      <c r="G275" s="186"/>
      <c r="H275" s="186"/>
      <c r="I275" s="186"/>
      <c r="J275" s="186"/>
      <c r="K275" s="186"/>
      <c r="L275" s="186"/>
      <c r="M275" s="186"/>
      <c r="N275" s="186"/>
      <c r="O275" s="186"/>
      <c r="P275" s="186"/>
      <c r="Q275" s="186"/>
      <c r="R275" s="186"/>
      <c r="S275" s="186"/>
      <c r="T275" s="186"/>
      <c r="U275" s="214"/>
      <c r="V275" s="186"/>
      <c r="W275" s="186"/>
      <c r="X275" s="186"/>
      <c r="Y275" s="186"/>
      <c r="Z275" s="186"/>
    </row>
    <row r="276" spans="1:26">
      <c r="A276" s="186"/>
      <c r="B276" s="186"/>
      <c r="C276" s="186"/>
      <c r="D276" s="186"/>
      <c r="E276" s="186"/>
      <c r="F276" s="186"/>
      <c r="G276" s="186"/>
      <c r="H276" s="186"/>
      <c r="I276" s="186"/>
      <c r="J276" s="186"/>
      <c r="K276" s="186"/>
      <c r="L276" s="186"/>
      <c r="M276" s="186"/>
      <c r="N276" s="186"/>
      <c r="O276" s="186"/>
      <c r="P276" s="186"/>
      <c r="Q276" s="186"/>
      <c r="R276" s="186"/>
      <c r="S276" s="186"/>
      <c r="T276" s="186"/>
      <c r="U276" s="214"/>
      <c r="V276" s="186"/>
      <c r="W276" s="186"/>
      <c r="X276" s="186"/>
      <c r="Y276" s="186"/>
      <c r="Z276" s="186"/>
    </row>
    <row r="277" spans="1:26">
      <c r="A277" s="186"/>
      <c r="B277" s="186"/>
      <c r="C277" s="186"/>
      <c r="D277" s="186"/>
      <c r="E277" s="186"/>
      <c r="F277" s="186"/>
      <c r="G277" s="186"/>
      <c r="H277" s="186"/>
      <c r="I277" s="186"/>
      <c r="J277" s="186"/>
      <c r="K277" s="186"/>
      <c r="L277" s="186"/>
      <c r="M277" s="186"/>
      <c r="N277" s="186"/>
      <c r="O277" s="186"/>
      <c r="P277" s="186"/>
      <c r="Q277" s="186"/>
      <c r="R277" s="186"/>
      <c r="S277" s="186"/>
      <c r="T277" s="186"/>
      <c r="U277" s="214"/>
      <c r="V277" s="186"/>
      <c r="W277" s="186"/>
      <c r="X277" s="186"/>
      <c r="Y277" s="186"/>
      <c r="Z277" s="186"/>
    </row>
    <row r="278" spans="1:26">
      <c r="A278" s="186"/>
      <c r="B278" s="186"/>
      <c r="C278" s="186"/>
      <c r="D278" s="186"/>
      <c r="E278" s="186"/>
      <c r="F278" s="186"/>
      <c r="G278" s="186"/>
      <c r="H278" s="186"/>
      <c r="I278" s="186"/>
      <c r="J278" s="186"/>
      <c r="K278" s="186"/>
      <c r="L278" s="186"/>
      <c r="M278" s="186"/>
      <c r="N278" s="186"/>
      <c r="O278" s="186"/>
      <c r="P278" s="186"/>
      <c r="Q278" s="186"/>
      <c r="R278" s="186"/>
      <c r="S278" s="186"/>
      <c r="T278" s="186"/>
      <c r="U278" s="214"/>
      <c r="V278" s="186"/>
      <c r="W278" s="186"/>
      <c r="X278" s="186"/>
      <c r="Y278" s="186"/>
      <c r="Z278" s="186"/>
    </row>
    <row r="279" spans="1:26">
      <c r="A279" s="186"/>
      <c r="B279" s="186"/>
      <c r="C279" s="186"/>
      <c r="D279" s="186"/>
      <c r="E279" s="186"/>
      <c r="F279" s="186"/>
      <c r="G279" s="186"/>
      <c r="H279" s="186"/>
      <c r="I279" s="186"/>
      <c r="J279" s="186"/>
      <c r="K279" s="186"/>
      <c r="L279" s="186"/>
      <c r="M279" s="186"/>
      <c r="N279" s="186"/>
      <c r="O279" s="186"/>
      <c r="P279" s="186"/>
      <c r="Q279" s="186"/>
      <c r="R279" s="186"/>
      <c r="S279" s="186"/>
      <c r="T279" s="186"/>
      <c r="U279" s="214"/>
      <c r="V279" s="186"/>
      <c r="W279" s="186"/>
      <c r="X279" s="186"/>
      <c r="Y279" s="186"/>
      <c r="Z279" s="186"/>
    </row>
    <row r="280" spans="1:26">
      <c r="A280" s="186"/>
      <c r="B280" s="186"/>
      <c r="C280" s="186"/>
      <c r="D280" s="186"/>
      <c r="E280" s="186"/>
      <c r="F280" s="186"/>
      <c r="G280" s="186"/>
      <c r="H280" s="186"/>
      <c r="I280" s="186"/>
      <c r="J280" s="186"/>
      <c r="K280" s="186"/>
      <c r="L280" s="186"/>
      <c r="M280" s="186"/>
      <c r="N280" s="186"/>
      <c r="O280" s="186"/>
      <c r="P280" s="186"/>
      <c r="Q280" s="186"/>
      <c r="R280" s="186"/>
      <c r="S280" s="186"/>
      <c r="T280" s="186"/>
      <c r="U280" s="214"/>
      <c r="V280" s="186"/>
      <c r="W280" s="186"/>
      <c r="X280" s="186"/>
      <c r="Y280" s="186"/>
      <c r="Z280" s="186"/>
    </row>
    <row r="281" spans="1:26">
      <c r="A281" s="186"/>
      <c r="B281" s="186"/>
      <c r="C281" s="186"/>
      <c r="D281" s="186"/>
      <c r="E281" s="186"/>
      <c r="F281" s="186"/>
      <c r="G281" s="186"/>
      <c r="H281" s="186"/>
      <c r="I281" s="186"/>
      <c r="J281" s="186"/>
      <c r="K281" s="186"/>
      <c r="L281" s="186"/>
      <c r="M281" s="186"/>
      <c r="N281" s="186"/>
      <c r="O281" s="186"/>
      <c r="P281" s="186"/>
      <c r="Q281" s="186"/>
      <c r="R281" s="186"/>
      <c r="S281" s="186"/>
      <c r="T281" s="186"/>
      <c r="U281" s="214"/>
      <c r="V281" s="186"/>
      <c r="W281" s="186"/>
      <c r="X281" s="186"/>
      <c r="Y281" s="186"/>
      <c r="Z281" s="186"/>
    </row>
    <row r="282" spans="1:26">
      <c r="A282" s="186"/>
      <c r="B282" s="186"/>
      <c r="C282" s="186"/>
      <c r="D282" s="186"/>
      <c r="E282" s="186"/>
      <c r="F282" s="186"/>
      <c r="G282" s="186"/>
      <c r="H282" s="186"/>
      <c r="I282" s="186"/>
      <c r="J282" s="186"/>
      <c r="K282" s="186"/>
      <c r="L282" s="186"/>
      <c r="M282" s="186"/>
      <c r="N282" s="186"/>
      <c r="O282" s="186"/>
      <c r="P282" s="186"/>
      <c r="Q282" s="186"/>
      <c r="R282" s="186"/>
      <c r="S282" s="186"/>
      <c r="T282" s="186"/>
      <c r="U282" s="214"/>
      <c r="V282" s="186"/>
      <c r="W282" s="186"/>
      <c r="X282" s="186"/>
      <c r="Y282" s="186"/>
      <c r="Z282" s="186"/>
    </row>
    <row r="283" spans="1:26">
      <c r="A283" s="186"/>
      <c r="B283" s="186"/>
      <c r="C283" s="186"/>
      <c r="D283" s="186"/>
      <c r="E283" s="186"/>
      <c r="F283" s="186"/>
      <c r="G283" s="186"/>
      <c r="H283" s="186"/>
      <c r="I283" s="186"/>
      <c r="J283" s="186"/>
      <c r="K283" s="186"/>
      <c r="L283" s="186"/>
      <c r="M283" s="186"/>
      <c r="N283" s="186"/>
      <c r="O283" s="186"/>
      <c r="P283" s="186"/>
      <c r="Q283" s="186"/>
      <c r="R283" s="186"/>
      <c r="S283" s="186"/>
      <c r="T283" s="186"/>
      <c r="U283" s="214"/>
      <c r="V283" s="186"/>
      <c r="W283" s="186"/>
      <c r="X283" s="186"/>
      <c r="Y283" s="186"/>
      <c r="Z283" s="186"/>
    </row>
    <row r="284" spans="1:26">
      <c r="A284" s="186"/>
      <c r="B284" s="186"/>
      <c r="C284" s="186"/>
      <c r="D284" s="186"/>
      <c r="E284" s="186"/>
      <c r="F284" s="186"/>
      <c r="G284" s="186"/>
      <c r="H284" s="186"/>
      <c r="I284" s="186"/>
      <c r="J284" s="186"/>
      <c r="K284" s="186"/>
      <c r="L284" s="186"/>
      <c r="M284" s="186"/>
      <c r="N284" s="186"/>
      <c r="O284" s="186"/>
      <c r="P284" s="186"/>
      <c r="Q284" s="186"/>
      <c r="R284" s="186"/>
      <c r="S284" s="186"/>
      <c r="T284" s="186"/>
      <c r="U284" s="214"/>
      <c r="V284" s="186"/>
      <c r="W284" s="186"/>
      <c r="X284" s="186"/>
      <c r="Y284" s="186"/>
      <c r="Z284" s="186"/>
    </row>
    <row r="285" spans="1:26">
      <c r="A285" s="186"/>
      <c r="B285" s="186"/>
      <c r="C285" s="186"/>
      <c r="D285" s="186"/>
      <c r="E285" s="186"/>
      <c r="F285" s="186"/>
      <c r="G285" s="186"/>
      <c r="H285" s="186"/>
      <c r="I285" s="186"/>
      <c r="J285" s="186"/>
      <c r="K285" s="186"/>
      <c r="L285" s="186"/>
      <c r="M285" s="186"/>
      <c r="N285" s="186"/>
      <c r="O285" s="186"/>
      <c r="P285" s="186"/>
      <c r="Q285" s="186"/>
      <c r="R285" s="186"/>
      <c r="S285" s="186"/>
      <c r="T285" s="186"/>
      <c r="U285" s="214"/>
      <c r="V285" s="186"/>
      <c r="W285" s="186"/>
      <c r="X285" s="186"/>
      <c r="Y285" s="186"/>
      <c r="Z285" s="186"/>
    </row>
    <row r="286" spans="1:26">
      <c r="A286" s="186"/>
      <c r="B286" s="186"/>
      <c r="C286" s="186"/>
      <c r="D286" s="186"/>
      <c r="E286" s="186"/>
      <c r="F286" s="186"/>
      <c r="G286" s="186"/>
      <c r="H286" s="186"/>
      <c r="I286" s="186"/>
      <c r="J286" s="186"/>
      <c r="K286" s="186"/>
      <c r="L286" s="186"/>
      <c r="M286" s="186"/>
      <c r="N286" s="186"/>
      <c r="O286" s="186"/>
      <c r="P286" s="186"/>
      <c r="Q286" s="186"/>
      <c r="R286" s="186"/>
      <c r="S286" s="186"/>
      <c r="T286" s="186"/>
      <c r="U286" s="214"/>
      <c r="V286" s="186"/>
      <c r="W286" s="186"/>
      <c r="X286" s="186"/>
      <c r="Y286" s="186"/>
      <c r="Z286" s="186"/>
    </row>
    <row r="287" spans="1:26">
      <c r="A287" s="186"/>
      <c r="B287" s="186"/>
      <c r="C287" s="186"/>
      <c r="D287" s="186"/>
      <c r="E287" s="186"/>
      <c r="F287" s="186"/>
      <c r="G287" s="186"/>
      <c r="H287" s="186"/>
      <c r="I287" s="186"/>
      <c r="J287" s="186"/>
      <c r="K287" s="186"/>
      <c r="L287" s="186"/>
      <c r="M287" s="186"/>
      <c r="N287" s="186"/>
      <c r="O287" s="186"/>
      <c r="P287" s="186"/>
      <c r="Q287" s="186"/>
      <c r="R287" s="186"/>
      <c r="S287" s="186"/>
      <c r="T287" s="186"/>
      <c r="U287" s="214"/>
      <c r="V287" s="186"/>
      <c r="W287" s="186"/>
      <c r="X287" s="186"/>
      <c r="Y287" s="186"/>
      <c r="Z287" s="186"/>
    </row>
    <row r="288" spans="1:26">
      <c r="A288" s="186"/>
      <c r="B288" s="186"/>
      <c r="C288" s="186"/>
      <c r="D288" s="186"/>
      <c r="E288" s="186"/>
      <c r="F288" s="186"/>
      <c r="G288" s="186"/>
      <c r="H288" s="186"/>
      <c r="I288" s="186"/>
      <c r="J288" s="186"/>
      <c r="K288" s="186"/>
      <c r="L288" s="186"/>
      <c r="M288" s="186"/>
      <c r="N288" s="186"/>
      <c r="O288" s="186"/>
      <c r="P288" s="186"/>
      <c r="Q288" s="186"/>
      <c r="R288" s="186"/>
      <c r="S288" s="186"/>
      <c r="T288" s="186"/>
      <c r="U288" s="214"/>
      <c r="V288" s="186"/>
      <c r="W288" s="186"/>
      <c r="X288" s="186"/>
      <c r="Y288" s="186"/>
      <c r="Z288" s="186"/>
    </row>
    <row r="289" spans="1:26">
      <c r="A289" s="186"/>
      <c r="B289" s="186"/>
      <c r="C289" s="186"/>
      <c r="D289" s="186"/>
      <c r="E289" s="186"/>
      <c r="F289" s="186"/>
      <c r="G289" s="186"/>
      <c r="H289" s="186"/>
      <c r="I289" s="186"/>
      <c r="J289" s="186"/>
      <c r="K289" s="186"/>
      <c r="L289" s="186"/>
      <c r="M289" s="186"/>
      <c r="N289" s="186"/>
      <c r="O289" s="186"/>
      <c r="P289" s="186"/>
      <c r="Q289" s="186"/>
      <c r="R289" s="186"/>
      <c r="S289" s="186"/>
      <c r="T289" s="186"/>
      <c r="U289" s="214"/>
      <c r="V289" s="186"/>
      <c r="W289" s="186"/>
      <c r="X289" s="186"/>
      <c r="Y289" s="186"/>
      <c r="Z289" s="186"/>
    </row>
    <row r="290" spans="1:26">
      <c r="A290" s="186"/>
      <c r="B290" s="186"/>
      <c r="C290" s="186"/>
      <c r="D290" s="186"/>
      <c r="E290" s="186"/>
      <c r="F290" s="186"/>
      <c r="G290" s="186"/>
      <c r="H290" s="186"/>
      <c r="I290" s="186"/>
      <c r="J290" s="186"/>
      <c r="K290" s="186"/>
      <c r="L290" s="186"/>
      <c r="M290" s="186"/>
      <c r="N290" s="186"/>
      <c r="O290" s="186"/>
      <c r="P290" s="186"/>
      <c r="Q290" s="186"/>
      <c r="R290" s="186"/>
      <c r="S290" s="186"/>
      <c r="T290" s="186"/>
      <c r="U290" s="214"/>
      <c r="V290" s="186"/>
      <c r="W290" s="186"/>
      <c r="X290" s="186"/>
      <c r="Y290" s="186"/>
      <c r="Z290" s="186"/>
    </row>
    <row r="291" spans="1:26">
      <c r="A291" s="186"/>
      <c r="B291" s="186"/>
      <c r="C291" s="186"/>
      <c r="D291" s="186"/>
      <c r="E291" s="186"/>
      <c r="F291" s="186"/>
      <c r="G291" s="186"/>
      <c r="H291" s="186"/>
      <c r="I291" s="186"/>
      <c r="J291" s="186"/>
      <c r="K291" s="186"/>
      <c r="L291" s="186"/>
      <c r="M291" s="186"/>
      <c r="N291" s="186"/>
      <c r="O291" s="186"/>
      <c r="P291" s="186"/>
      <c r="Q291" s="186"/>
      <c r="R291" s="186"/>
      <c r="S291" s="186"/>
      <c r="T291" s="186"/>
      <c r="U291" s="214"/>
      <c r="V291" s="186"/>
      <c r="W291" s="186"/>
      <c r="X291" s="186"/>
      <c r="Y291" s="186"/>
      <c r="Z291" s="186"/>
    </row>
    <row r="292" spans="1:26">
      <c r="A292" s="186"/>
      <c r="B292" s="186"/>
      <c r="C292" s="186"/>
      <c r="D292" s="186"/>
      <c r="E292" s="186"/>
      <c r="F292" s="186"/>
      <c r="G292" s="186"/>
      <c r="H292" s="186"/>
      <c r="I292" s="186"/>
      <c r="J292" s="186"/>
      <c r="K292" s="186"/>
      <c r="L292" s="186"/>
      <c r="M292" s="186"/>
      <c r="N292" s="186"/>
      <c r="O292" s="186"/>
      <c r="P292" s="186"/>
      <c r="Q292" s="186"/>
      <c r="R292" s="186"/>
      <c r="S292" s="186"/>
      <c r="T292" s="186"/>
      <c r="U292" s="214"/>
      <c r="V292" s="186"/>
      <c r="W292" s="186"/>
      <c r="X292" s="186"/>
      <c r="Y292" s="186"/>
      <c r="Z292" s="186"/>
    </row>
    <row r="293" spans="1:26">
      <c r="A293" s="186"/>
      <c r="B293" s="186"/>
      <c r="C293" s="186"/>
      <c r="D293" s="186"/>
      <c r="E293" s="186"/>
      <c r="F293" s="186"/>
      <c r="G293" s="186"/>
      <c r="H293" s="186"/>
      <c r="I293" s="186"/>
      <c r="J293" s="186"/>
      <c r="K293" s="186"/>
      <c r="L293" s="186"/>
      <c r="M293" s="186"/>
      <c r="N293" s="186"/>
      <c r="O293" s="186"/>
      <c r="P293" s="186"/>
      <c r="Q293" s="186"/>
      <c r="R293" s="186"/>
      <c r="S293" s="186"/>
      <c r="T293" s="186"/>
      <c r="U293" s="214"/>
      <c r="V293" s="186"/>
      <c r="W293" s="186"/>
      <c r="X293" s="186"/>
      <c r="Y293" s="186"/>
      <c r="Z293" s="186"/>
    </row>
    <row r="294" spans="1:26">
      <c r="A294" s="186"/>
      <c r="B294" s="186"/>
      <c r="C294" s="186"/>
      <c r="D294" s="186"/>
      <c r="E294" s="186"/>
      <c r="F294" s="186"/>
      <c r="G294" s="186"/>
      <c r="H294" s="186"/>
      <c r="I294" s="186"/>
      <c r="J294" s="186"/>
      <c r="K294" s="186"/>
      <c r="L294" s="186"/>
      <c r="M294" s="186"/>
      <c r="N294" s="186"/>
      <c r="O294" s="186"/>
      <c r="P294" s="186"/>
      <c r="Q294" s="186"/>
      <c r="R294" s="186"/>
      <c r="S294" s="186"/>
      <c r="T294" s="186"/>
      <c r="U294" s="214"/>
      <c r="V294" s="186"/>
      <c r="W294" s="186"/>
      <c r="X294" s="186"/>
      <c r="Y294" s="186"/>
      <c r="Z294" s="186"/>
    </row>
    <row r="295" spans="1:26">
      <c r="A295" s="186"/>
      <c r="B295" s="186"/>
      <c r="C295" s="186"/>
      <c r="D295" s="186"/>
      <c r="E295" s="186"/>
      <c r="F295" s="186"/>
      <c r="G295" s="186"/>
      <c r="H295" s="186"/>
      <c r="I295" s="186"/>
      <c r="J295" s="186"/>
      <c r="K295" s="186"/>
      <c r="L295" s="186"/>
      <c r="M295" s="186"/>
      <c r="N295" s="186"/>
      <c r="O295" s="186"/>
      <c r="P295" s="186"/>
      <c r="Q295" s="186"/>
      <c r="R295" s="186"/>
      <c r="S295" s="186"/>
      <c r="T295" s="186"/>
      <c r="U295" s="214"/>
      <c r="V295" s="186"/>
      <c r="W295" s="186"/>
      <c r="X295" s="186"/>
      <c r="Y295" s="186"/>
      <c r="Z295" s="186"/>
    </row>
    <row r="296" spans="1:26">
      <c r="A296" s="186"/>
      <c r="B296" s="186"/>
      <c r="C296" s="186"/>
      <c r="D296" s="186"/>
      <c r="E296" s="186"/>
      <c r="F296" s="186"/>
      <c r="G296" s="186"/>
      <c r="H296" s="186"/>
      <c r="I296" s="186"/>
      <c r="J296" s="186"/>
      <c r="K296" s="186"/>
      <c r="L296" s="186"/>
      <c r="M296" s="186"/>
      <c r="N296" s="186"/>
      <c r="O296" s="186"/>
      <c r="P296" s="186"/>
      <c r="Q296" s="186"/>
      <c r="R296" s="186"/>
      <c r="S296" s="186"/>
      <c r="T296" s="186"/>
      <c r="U296" s="214"/>
      <c r="V296" s="186"/>
      <c r="W296" s="186"/>
      <c r="X296" s="186"/>
      <c r="Y296" s="186"/>
      <c r="Z296" s="186"/>
    </row>
    <row r="297" spans="1:26">
      <c r="A297" s="186"/>
      <c r="B297" s="186"/>
      <c r="C297" s="186"/>
      <c r="D297" s="186"/>
      <c r="E297" s="186"/>
      <c r="F297" s="186"/>
      <c r="G297" s="186"/>
      <c r="H297" s="186"/>
      <c r="I297" s="186"/>
      <c r="J297" s="186"/>
      <c r="K297" s="186"/>
      <c r="L297" s="186"/>
      <c r="M297" s="186"/>
      <c r="N297" s="186"/>
      <c r="O297" s="186"/>
      <c r="P297" s="186"/>
      <c r="Q297" s="186"/>
      <c r="R297" s="186"/>
      <c r="S297" s="186"/>
      <c r="T297" s="186"/>
      <c r="U297" s="214"/>
      <c r="V297" s="186"/>
      <c r="W297" s="186"/>
      <c r="X297" s="186"/>
      <c r="Y297" s="186"/>
      <c r="Z297" s="186"/>
    </row>
    <row r="298" spans="1:26">
      <c r="A298" s="186"/>
      <c r="B298" s="186"/>
      <c r="C298" s="186"/>
      <c r="D298" s="186"/>
      <c r="E298" s="186"/>
      <c r="F298" s="186"/>
      <c r="G298" s="186"/>
      <c r="H298" s="186"/>
      <c r="I298" s="186"/>
      <c r="J298" s="186"/>
      <c r="K298" s="186"/>
      <c r="L298" s="186"/>
      <c r="M298" s="186"/>
      <c r="N298" s="186"/>
      <c r="O298" s="186"/>
      <c r="P298" s="186"/>
      <c r="Q298" s="186"/>
      <c r="R298" s="186"/>
      <c r="S298" s="186"/>
      <c r="T298" s="186"/>
      <c r="U298" s="214"/>
      <c r="V298" s="186"/>
      <c r="W298" s="186"/>
      <c r="X298" s="186"/>
      <c r="Y298" s="186"/>
      <c r="Z298" s="186"/>
    </row>
    <row r="299" spans="1:26">
      <c r="A299" s="186"/>
      <c r="B299" s="186"/>
      <c r="C299" s="186"/>
      <c r="D299" s="186"/>
      <c r="E299" s="186"/>
      <c r="F299" s="186"/>
      <c r="G299" s="186"/>
      <c r="H299" s="186"/>
      <c r="I299" s="186"/>
      <c r="J299" s="186"/>
      <c r="K299" s="186"/>
      <c r="L299" s="186"/>
      <c r="M299" s="186"/>
      <c r="N299" s="186"/>
      <c r="O299" s="186"/>
      <c r="P299" s="186"/>
      <c r="Q299" s="186"/>
      <c r="R299" s="186"/>
      <c r="S299" s="186"/>
      <c r="T299" s="186"/>
      <c r="U299" s="214"/>
      <c r="V299" s="186"/>
      <c r="W299" s="186"/>
      <c r="X299" s="186"/>
      <c r="Y299" s="186"/>
      <c r="Z299" s="186"/>
    </row>
    <row r="300" spans="1:26">
      <c r="A300" s="186"/>
      <c r="B300" s="186"/>
      <c r="C300" s="186"/>
      <c r="D300" s="186"/>
      <c r="E300" s="186"/>
      <c r="F300" s="186"/>
      <c r="G300" s="186"/>
      <c r="H300" s="186"/>
      <c r="I300" s="186"/>
      <c r="J300" s="186"/>
      <c r="K300" s="186"/>
      <c r="L300" s="186"/>
      <c r="M300" s="186"/>
      <c r="N300" s="186"/>
      <c r="O300" s="186"/>
      <c r="P300" s="186"/>
      <c r="Q300" s="186"/>
      <c r="R300" s="186"/>
      <c r="S300" s="186"/>
      <c r="T300" s="186"/>
      <c r="U300" s="214"/>
      <c r="V300" s="186"/>
      <c r="W300" s="186"/>
      <c r="X300" s="186"/>
      <c r="Y300" s="186"/>
      <c r="Z300" s="186"/>
    </row>
    <row r="301" spans="1:26">
      <c r="A301" s="186"/>
      <c r="B301" s="186"/>
      <c r="C301" s="186"/>
      <c r="D301" s="186"/>
      <c r="E301" s="186"/>
      <c r="F301" s="186"/>
      <c r="G301" s="186"/>
      <c r="H301" s="186"/>
      <c r="I301" s="186"/>
      <c r="J301" s="186"/>
      <c r="K301" s="186"/>
      <c r="L301" s="186"/>
      <c r="M301" s="186"/>
      <c r="N301" s="186"/>
      <c r="O301" s="186"/>
      <c r="P301" s="186"/>
      <c r="Q301" s="186"/>
      <c r="R301" s="186"/>
      <c r="S301" s="186"/>
      <c r="T301" s="186"/>
      <c r="U301" s="214"/>
      <c r="V301" s="186"/>
      <c r="W301" s="186"/>
      <c r="X301" s="186"/>
      <c r="Y301" s="186"/>
      <c r="Z301" s="186"/>
    </row>
    <row r="302" spans="1:26">
      <c r="A302" s="186"/>
      <c r="B302" s="186"/>
      <c r="C302" s="186"/>
      <c r="D302" s="186"/>
      <c r="E302" s="186"/>
      <c r="F302" s="186"/>
      <c r="G302" s="186"/>
      <c r="H302" s="186"/>
      <c r="I302" s="186"/>
      <c r="J302" s="186"/>
      <c r="K302" s="186"/>
      <c r="L302" s="186"/>
      <c r="M302" s="186"/>
      <c r="N302" s="186"/>
      <c r="O302" s="186"/>
      <c r="P302" s="186"/>
      <c r="Q302" s="186"/>
      <c r="R302" s="186"/>
      <c r="S302" s="186"/>
      <c r="T302" s="186"/>
      <c r="U302" s="214"/>
      <c r="V302" s="186"/>
      <c r="W302" s="186"/>
      <c r="X302" s="186"/>
      <c r="Y302" s="186"/>
      <c r="Z302" s="186"/>
    </row>
    <row r="303" spans="1:26">
      <c r="A303" s="186"/>
      <c r="B303" s="186"/>
      <c r="C303" s="186"/>
      <c r="D303" s="186"/>
      <c r="E303" s="186"/>
      <c r="F303" s="186"/>
      <c r="G303" s="186"/>
      <c r="H303" s="186"/>
      <c r="I303" s="186"/>
      <c r="J303" s="186"/>
      <c r="K303" s="186"/>
      <c r="L303" s="186"/>
      <c r="M303" s="186"/>
      <c r="N303" s="186"/>
      <c r="O303" s="186"/>
      <c r="P303" s="186"/>
      <c r="Q303" s="186"/>
      <c r="R303" s="186"/>
      <c r="S303" s="186"/>
      <c r="T303" s="186"/>
      <c r="U303" s="214"/>
      <c r="V303" s="186"/>
      <c r="W303" s="186"/>
      <c r="X303" s="186"/>
      <c r="Y303" s="186"/>
      <c r="Z303" s="186"/>
    </row>
    <row r="304" spans="1:26">
      <c r="A304" s="186"/>
      <c r="B304" s="186"/>
      <c r="C304" s="186"/>
      <c r="D304" s="186"/>
      <c r="E304" s="186"/>
      <c r="F304" s="186"/>
      <c r="G304" s="186"/>
      <c r="H304" s="186"/>
      <c r="I304" s="186"/>
      <c r="J304" s="186"/>
      <c r="K304" s="186"/>
      <c r="L304" s="186"/>
      <c r="M304" s="186"/>
      <c r="N304" s="186"/>
      <c r="O304" s="186"/>
      <c r="P304" s="186"/>
      <c r="Q304" s="186"/>
      <c r="R304" s="186"/>
      <c r="S304" s="186"/>
      <c r="T304" s="186"/>
      <c r="U304" s="214"/>
      <c r="V304" s="186"/>
      <c r="W304" s="186"/>
      <c r="X304" s="186"/>
      <c r="Y304" s="186"/>
      <c r="Z304" s="186"/>
    </row>
    <row r="305" spans="1:26">
      <c r="A305" s="186"/>
      <c r="B305" s="186"/>
      <c r="C305" s="186"/>
      <c r="D305" s="186"/>
      <c r="E305" s="186"/>
      <c r="F305" s="186"/>
      <c r="G305" s="186"/>
      <c r="H305" s="186"/>
      <c r="I305" s="186"/>
      <c r="J305" s="186"/>
      <c r="K305" s="186"/>
      <c r="L305" s="186"/>
      <c r="M305" s="186"/>
      <c r="N305" s="186"/>
      <c r="O305" s="186"/>
      <c r="P305" s="186"/>
      <c r="Q305" s="186"/>
      <c r="R305" s="186"/>
      <c r="S305" s="186"/>
      <c r="T305" s="186"/>
      <c r="U305" s="214"/>
      <c r="V305" s="186"/>
      <c r="W305" s="186"/>
      <c r="X305" s="186"/>
      <c r="Y305" s="186"/>
      <c r="Z305" s="186"/>
    </row>
    <row r="306" spans="1:26">
      <c r="A306" s="186"/>
      <c r="B306" s="186"/>
      <c r="C306" s="186"/>
      <c r="D306" s="186"/>
      <c r="E306" s="186"/>
      <c r="F306" s="186"/>
      <c r="G306" s="186"/>
      <c r="H306" s="186"/>
      <c r="I306" s="186"/>
      <c r="J306" s="186"/>
      <c r="K306" s="186"/>
      <c r="L306" s="186"/>
      <c r="M306" s="186"/>
      <c r="N306" s="186"/>
      <c r="O306" s="186"/>
      <c r="P306" s="186"/>
      <c r="Q306" s="186"/>
      <c r="R306" s="186"/>
      <c r="S306" s="186"/>
      <c r="T306" s="186"/>
      <c r="U306" s="214"/>
      <c r="V306" s="186"/>
      <c r="W306" s="186"/>
      <c r="X306" s="186"/>
      <c r="Y306" s="186"/>
      <c r="Z306" s="186"/>
    </row>
    <row r="307" spans="1:26">
      <c r="A307" s="186"/>
      <c r="B307" s="186"/>
      <c r="C307" s="186"/>
      <c r="D307" s="186"/>
      <c r="E307" s="186"/>
      <c r="F307" s="186"/>
      <c r="G307" s="186"/>
      <c r="H307" s="186"/>
      <c r="I307" s="186"/>
      <c r="J307" s="186"/>
      <c r="K307" s="186"/>
      <c r="L307" s="186"/>
      <c r="M307" s="186"/>
      <c r="N307" s="186"/>
      <c r="O307" s="186"/>
      <c r="P307" s="186"/>
      <c r="Q307" s="186"/>
      <c r="R307" s="186"/>
      <c r="S307" s="186"/>
      <c r="T307" s="186"/>
      <c r="U307" s="214"/>
      <c r="V307" s="186"/>
      <c r="W307" s="186"/>
      <c r="X307" s="186"/>
      <c r="Y307" s="186"/>
      <c r="Z307" s="186"/>
    </row>
    <row r="308" spans="1:26">
      <c r="A308" s="186"/>
      <c r="B308" s="186"/>
      <c r="C308" s="186"/>
      <c r="D308" s="186"/>
      <c r="E308" s="186"/>
      <c r="F308" s="186"/>
      <c r="G308" s="186"/>
      <c r="H308" s="186"/>
      <c r="I308" s="186"/>
      <c r="J308" s="186"/>
      <c r="K308" s="186"/>
      <c r="L308" s="186"/>
      <c r="M308" s="186"/>
      <c r="N308" s="186"/>
      <c r="O308" s="186"/>
      <c r="P308" s="186"/>
      <c r="Q308" s="186"/>
      <c r="R308" s="186"/>
      <c r="S308" s="186"/>
      <c r="T308" s="186"/>
      <c r="U308" s="214"/>
      <c r="V308" s="186"/>
      <c r="W308" s="186"/>
      <c r="X308" s="186"/>
      <c r="Y308" s="186"/>
      <c r="Z308" s="186"/>
    </row>
    <row r="309" spans="1:26">
      <c r="A309" s="186"/>
      <c r="B309" s="186"/>
      <c r="C309" s="186"/>
      <c r="D309" s="186"/>
      <c r="E309" s="186"/>
      <c r="F309" s="186"/>
      <c r="G309" s="186"/>
      <c r="H309" s="186"/>
      <c r="I309" s="186"/>
      <c r="J309" s="186"/>
      <c r="K309" s="186"/>
      <c r="L309" s="186"/>
      <c r="M309" s="186"/>
      <c r="N309" s="186"/>
      <c r="O309" s="186"/>
      <c r="P309" s="186"/>
      <c r="Q309" s="186"/>
      <c r="R309" s="186"/>
      <c r="S309" s="186"/>
      <c r="T309" s="186"/>
      <c r="U309" s="214"/>
      <c r="V309" s="186"/>
      <c r="W309" s="186"/>
      <c r="X309" s="186"/>
      <c r="Y309" s="186"/>
      <c r="Z309" s="186"/>
    </row>
    <row r="310" spans="1:26">
      <c r="A310" s="186"/>
      <c r="B310" s="186"/>
      <c r="C310" s="186"/>
      <c r="D310" s="186"/>
      <c r="E310" s="186"/>
      <c r="F310" s="186"/>
      <c r="G310" s="186"/>
      <c r="H310" s="186"/>
      <c r="I310" s="186"/>
      <c r="J310" s="186"/>
      <c r="K310" s="186"/>
      <c r="L310" s="186"/>
      <c r="M310" s="186"/>
      <c r="N310" s="186"/>
      <c r="O310" s="186"/>
      <c r="P310" s="186"/>
      <c r="Q310" s="186"/>
      <c r="R310" s="186"/>
      <c r="S310" s="186"/>
      <c r="T310" s="186"/>
      <c r="U310" s="214"/>
      <c r="V310" s="186"/>
      <c r="W310" s="186"/>
      <c r="X310" s="186"/>
      <c r="Y310" s="186"/>
      <c r="Z310" s="186"/>
    </row>
    <row r="311" spans="1:26">
      <c r="A311" s="186"/>
      <c r="B311" s="186"/>
      <c r="C311" s="186"/>
      <c r="D311" s="186"/>
      <c r="E311" s="186"/>
      <c r="F311" s="186"/>
      <c r="G311" s="186"/>
      <c r="H311" s="186"/>
      <c r="I311" s="186"/>
      <c r="J311" s="186"/>
      <c r="K311" s="186"/>
      <c r="L311" s="186"/>
      <c r="M311" s="186"/>
      <c r="N311" s="186"/>
      <c r="O311" s="186"/>
      <c r="P311" s="186"/>
      <c r="Q311" s="186"/>
      <c r="R311" s="186"/>
      <c r="S311" s="186"/>
      <c r="T311" s="186"/>
      <c r="U311" s="214"/>
      <c r="V311" s="186"/>
      <c r="W311" s="186"/>
      <c r="X311" s="186"/>
      <c r="Y311" s="186"/>
      <c r="Z311" s="186"/>
    </row>
    <row r="312" spans="1:26">
      <c r="A312" s="186"/>
      <c r="B312" s="186"/>
      <c r="C312" s="186"/>
      <c r="D312" s="186"/>
      <c r="E312" s="186"/>
      <c r="F312" s="186"/>
      <c r="G312" s="186"/>
      <c r="H312" s="186"/>
      <c r="I312" s="186"/>
      <c r="J312" s="186"/>
      <c r="K312" s="186"/>
      <c r="L312" s="186"/>
      <c r="M312" s="186"/>
      <c r="N312" s="186"/>
      <c r="O312" s="186"/>
      <c r="P312" s="186"/>
      <c r="Q312" s="186"/>
      <c r="R312" s="186"/>
      <c r="S312" s="186"/>
      <c r="T312" s="186"/>
      <c r="U312" s="214"/>
      <c r="V312" s="186"/>
      <c r="W312" s="186"/>
      <c r="X312" s="186"/>
      <c r="Y312" s="186"/>
      <c r="Z312" s="186"/>
    </row>
    <row r="313" spans="1:26">
      <c r="A313" s="186"/>
      <c r="B313" s="186"/>
      <c r="C313" s="186"/>
      <c r="D313" s="186"/>
      <c r="E313" s="186"/>
      <c r="F313" s="186"/>
      <c r="G313" s="186"/>
      <c r="H313" s="186"/>
      <c r="I313" s="186"/>
      <c r="J313" s="186"/>
      <c r="K313" s="186"/>
      <c r="L313" s="186"/>
      <c r="M313" s="186"/>
      <c r="N313" s="186"/>
      <c r="O313" s="186"/>
      <c r="P313" s="186"/>
      <c r="Q313" s="186"/>
      <c r="R313" s="186"/>
      <c r="S313" s="186"/>
      <c r="T313" s="186"/>
      <c r="U313" s="214"/>
      <c r="V313" s="186"/>
      <c r="W313" s="186"/>
      <c r="X313" s="186"/>
      <c r="Y313" s="186"/>
      <c r="Z313" s="186"/>
    </row>
    <row r="314" spans="1:26">
      <c r="A314" s="186"/>
      <c r="B314" s="186"/>
      <c r="C314" s="186"/>
      <c r="D314" s="186"/>
      <c r="E314" s="186"/>
      <c r="F314" s="186"/>
      <c r="G314" s="186"/>
      <c r="H314" s="186"/>
      <c r="I314" s="186"/>
      <c r="J314" s="186"/>
      <c r="K314" s="186"/>
      <c r="L314" s="186"/>
      <c r="M314" s="186"/>
      <c r="N314" s="186"/>
      <c r="O314" s="186"/>
      <c r="P314" s="186"/>
      <c r="Q314" s="186"/>
      <c r="R314" s="186"/>
      <c r="S314" s="186"/>
      <c r="T314" s="186"/>
      <c r="U314" s="214"/>
      <c r="V314" s="186"/>
      <c r="W314" s="186"/>
      <c r="X314" s="186"/>
      <c r="Y314" s="186"/>
      <c r="Z314" s="186"/>
    </row>
    <row r="315" spans="1:26">
      <c r="A315" s="186"/>
      <c r="B315" s="186"/>
      <c r="C315" s="186"/>
      <c r="D315" s="186"/>
      <c r="E315" s="186"/>
      <c r="F315" s="186"/>
      <c r="G315" s="186"/>
      <c r="H315" s="186"/>
      <c r="I315" s="186"/>
      <c r="J315" s="186"/>
      <c r="K315" s="186"/>
      <c r="L315" s="186"/>
      <c r="M315" s="186"/>
      <c r="N315" s="186"/>
      <c r="O315" s="186"/>
      <c r="P315" s="186"/>
      <c r="Q315" s="186"/>
      <c r="R315" s="186"/>
      <c r="S315" s="186"/>
      <c r="T315" s="186"/>
      <c r="U315" s="214"/>
      <c r="V315" s="186"/>
      <c r="W315" s="186"/>
      <c r="X315" s="186"/>
      <c r="Y315" s="186"/>
      <c r="Z315" s="186"/>
    </row>
    <row r="316" spans="1:26">
      <c r="A316" s="186"/>
      <c r="B316" s="186"/>
      <c r="C316" s="186"/>
      <c r="D316" s="186"/>
      <c r="E316" s="186"/>
      <c r="F316" s="186"/>
      <c r="G316" s="186"/>
      <c r="H316" s="186"/>
      <c r="I316" s="186"/>
      <c r="J316" s="186"/>
      <c r="K316" s="186"/>
      <c r="L316" s="186"/>
      <c r="M316" s="186"/>
      <c r="N316" s="186"/>
      <c r="O316" s="186"/>
      <c r="P316" s="186"/>
      <c r="Q316" s="186"/>
      <c r="R316" s="186"/>
      <c r="S316" s="186"/>
      <c r="T316" s="186"/>
      <c r="U316" s="214"/>
      <c r="V316" s="186"/>
      <c r="W316" s="186"/>
      <c r="X316" s="186"/>
      <c r="Y316" s="186"/>
      <c r="Z316" s="186"/>
    </row>
    <row r="317" spans="1:26">
      <c r="A317" s="186"/>
      <c r="B317" s="186"/>
      <c r="C317" s="186"/>
      <c r="D317" s="186"/>
      <c r="E317" s="186"/>
      <c r="F317" s="186"/>
      <c r="G317" s="186"/>
      <c r="H317" s="186"/>
      <c r="I317" s="186"/>
      <c r="J317" s="186"/>
      <c r="K317" s="186"/>
      <c r="L317" s="186"/>
      <c r="M317" s="186"/>
      <c r="N317" s="186"/>
      <c r="O317" s="186"/>
      <c r="P317" s="186"/>
      <c r="Q317" s="186"/>
      <c r="R317" s="186"/>
      <c r="S317" s="186"/>
      <c r="T317" s="186"/>
      <c r="U317" s="214"/>
      <c r="V317" s="186"/>
      <c r="W317" s="186"/>
      <c r="X317" s="186"/>
      <c r="Y317" s="186"/>
      <c r="Z317" s="186"/>
    </row>
    <row r="318" spans="1:26">
      <c r="A318" s="186"/>
      <c r="B318" s="186"/>
      <c r="C318" s="186"/>
      <c r="D318" s="186"/>
      <c r="E318" s="186"/>
      <c r="F318" s="186"/>
      <c r="G318" s="186"/>
      <c r="H318" s="186"/>
      <c r="I318" s="186"/>
      <c r="J318" s="186"/>
      <c r="K318" s="186"/>
      <c r="L318" s="186"/>
      <c r="M318" s="186"/>
      <c r="N318" s="186"/>
      <c r="O318" s="186"/>
      <c r="P318" s="186"/>
      <c r="Q318" s="186"/>
      <c r="R318" s="186"/>
      <c r="S318" s="186"/>
      <c r="T318" s="186"/>
      <c r="U318" s="214"/>
      <c r="V318" s="186"/>
      <c r="W318" s="186"/>
      <c r="X318" s="186"/>
      <c r="Y318" s="186"/>
      <c r="Z318" s="186"/>
    </row>
    <row r="319" spans="1:26">
      <c r="A319" s="186"/>
      <c r="B319" s="186"/>
      <c r="C319" s="186"/>
      <c r="D319" s="186"/>
      <c r="E319" s="186"/>
      <c r="F319" s="186"/>
      <c r="G319" s="186"/>
      <c r="H319" s="186"/>
      <c r="I319" s="186"/>
      <c r="J319" s="186"/>
      <c r="K319" s="186"/>
      <c r="L319" s="186"/>
      <c r="M319" s="186"/>
      <c r="N319" s="186"/>
      <c r="O319" s="186"/>
      <c r="P319" s="186"/>
      <c r="Q319" s="186"/>
      <c r="R319" s="186"/>
      <c r="S319" s="186"/>
      <c r="T319" s="186"/>
      <c r="U319" s="214"/>
      <c r="V319" s="186"/>
      <c r="W319" s="186"/>
      <c r="X319" s="186"/>
      <c r="Y319" s="186"/>
      <c r="Z319" s="186"/>
    </row>
    <row r="320" spans="1:26">
      <c r="A320" s="186"/>
      <c r="B320" s="186"/>
      <c r="C320" s="186"/>
      <c r="D320" s="186"/>
      <c r="E320" s="186"/>
      <c r="F320" s="186"/>
      <c r="G320" s="186"/>
      <c r="H320" s="186"/>
      <c r="I320" s="186"/>
      <c r="J320" s="186"/>
      <c r="K320" s="186"/>
      <c r="L320" s="186"/>
      <c r="M320" s="186"/>
      <c r="N320" s="186"/>
      <c r="O320" s="186"/>
      <c r="P320" s="186"/>
      <c r="Q320" s="186"/>
      <c r="R320" s="186"/>
      <c r="S320" s="186"/>
      <c r="T320" s="186"/>
      <c r="U320" s="214"/>
      <c r="V320" s="186"/>
      <c r="W320" s="186"/>
      <c r="X320" s="186"/>
      <c r="Y320" s="186"/>
      <c r="Z320" s="186"/>
    </row>
    <row r="321" spans="1:26">
      <c r="A321" s="186"/>
      <c r="B321" s="186"/>
      <c r="C321" s="186"/>
      <c r="D321" s="186"/>
      <c r="E321" s="186"/>
      <c r="F321" s="186"/>
      <c r="G321" s="186"/>
      <c r="H321" s="186"/>
      <c r="I321" s="186"/>
      <c r="J321" s="186"/>
      <c r="K321" s="186"/>
      <c r="L321" s="186"/>
      <c r="M321" s="186"/>
      <c r="N321" s="186"/>
      <c r="O321" s="186"/>
      <c r="P321" s="186"/>
      <c r="Q321" s="186"/>
      <c r="R321" s="186"/>
      <c r="S321" s="186"/>
      <c r="T321" s="186"/>
      <c r="U321" s="214"/>
      <c r="V321" s="186"/>
      <c r="W321" s="186"/>
      <c r="X321" s="186"/>
      <c r="Y321" s="186"/>
      <c r="Z321" s="186"/>
    </row>
    <row r="322" spans="1:26">
      <c r="A322" s="186"/>
      <c r="B322" s="186"/>
      <c r="C322" s="186"/>
      <c r="D322" s="186"/>
      <c r="E322" s="186"/>
      <c r="F322" s="186"/>
      <c r="G322" s="186"/>
      <c r="H322" s="186"/>
      <c r="I322" s="186"/>
      <c r="J322" s="186"/>
      <c r="K322" s="186"/>
      <c r="L322" s="186"/>
      <c r="M322" s="186"/>
      <c r="N322" s="186"/>
      <c r="O322" s="186"/>
      <c r="P322" s="186"/>
      <c r="Q322" s="186"/>
      <c r="R322" s="186"/>
      <c r="S322" s="186"/>
      <c r="T322" s="186"/>
      <c r="U322" s="214"/>
      <c r="V322" s="186"/>
      <c r="W322" s="186"/>
      <c r="X322" s="186"/>
      <c r="Y322" s="186"/>
      <c r="Z322" s="186"/>
    </row>
    <row r="323" spans="1:26">
      <c r="A323" s="186"/>
      <c r="B323" s="186"/>
      <c r="C323" s="186"/>
      <c r="D323" s="186"/>
      <c r="E323" s="186"/>
      <c r="F323" s="186"/>
      <c r="G323" s="186"/>
      <c r="H323" s="186"/>
      <c r="I323" s="186"/>
      <c r="J323" s="186"/>
      <c r="K323" s="186"/>
      <c r="L323" s="186"/>
      <c r="M323" s="186"/>
      <c r="N323" s="186"/>
      <c r="O323" s="186"/>
      <c r="P323" s="186"/>
      <c r="Q323" s="186"/>
      <c r="R323" s="186"/>
      <c r="S323" s="186"/>
      <c r="T323" s="186"/>
      <c r="U323" s="214"/>
      <c r="V323" s="186"/>
      <c r="W323" s="186"/>
      <c r="X323" s="186"/>
      <c r="Y323" s="186"/>
      <c r="Z323" s="186"/>
    </row>
    <row r="324" spans="1:26">
      <c r="A324" s="186"/>
      <c r="B324" s="186"/>
      <c r="C324" s="186"/>
      <c r="D324" s="186"/>
      <c r="E324" s="186"/>
      <c r="F324" s="186"/>
      <c r="G324" s="186"/>
      <c r="H324" s="186"/>
      <c r="I324" s="186"/>
      <c r="J324" s="186"/>
      <c r="K324" s="186"/>
      <c r="L324" s="186"/>
      <c r="M324" s="186"/>
      <c r="N324" s="186"/>
      <c r="O324" s="186"/>
      <c r="P324" s="186"/>
      <c r="Q324" s="186"/>
      <c r="R324" s="186"/>
      <c r="S324" s="186"/>
      <c r="T324" s="186"/>
      <c r="U324" s="214"/>
      <c r="V324" s="186"/>
      <c r="W324" s="186"/>
      <c r="X324" s="186"/>
      <c r="Y324" s="186"/>
      <c r="Z324" s="186"/>
    </row>
    <row r="325" spans="1:26">
      <c r="A325" s="186"/>
      <c r="B325" s="186"/>
      <c r="C325" s="186"/>
      <c r="D325" s="186"/>
      <c r="E325" s="186"/>
      <c r="F325" s="186"/>
      <c r="G325" s="186"/>
      <c r="H325" s="186"/>
      <c r="I325" s="186"/>
      <c r="J325" s="186"/>
      <c r="K325" s="186"/>
      <c r="L325" s="186"/>
      <c r="M325" s="186"/>
      <c r="N325" s="186"/>
      <c r="O325" s="186"/>
      <c r="P325" s="186"/>
      <c r="Q325" s="186"/>
      <c r="R325" s="186"/>
      <c r="S325" s="186"/>
      <c r="T325" s="186"/>
      <c r="U325" s="214"/>
      <c r="V325" s="186"/>
      <c r="W325" s="186"/>
      <c r="X325" s="186"/>
      <c r="Y325" s="186"/>
      <c r="Z325" s="186"/>
    </row>
    <row r="326" spans="1:26">
      <c r="A326" s="186"/>
      <c r="B326" s="186"/>
      <c r="C326" s="186"/>
      <c r="D326" s="186"/>
      <c r="E326" s="186"/>
      <c r="F326" s="186"/>
      <c r="G326" s="186"/>
      <c r="H326" s="186"/>
      <c r="I326" s="186"/>
      <c r="J326" s="186"/>
      <c r="K326" s="186"/>
      <c r="L326" s="186"/>
      <c r="M326" s="186"/>
      <c r="N326" s="186"/>
      <c r="O326" s="186"/>
      <c r="P326" s="186"/>
      <c r="Q326" s="186"/>
      <c r="R326" s="186"/>
      <c r="S326" s="186"/>
      <c r="T326" s="186"/>
      <c r="U326" s="214"/>
      <c r="V326" s="186"/>
      <c r="W326" s="186"/>
      <c r="X326" s="186"/>
      <c r="Y326" s="186"/>
      <c r="Z326" s="186"/>
    </row>
    <row r="327" spans="1:26">
      <c r="A327" s="186"/>
      <c r="B327" s="186"/>
      <c r="C327" s="186"/>
      <c r="D327" s="186"/>
      <c r="E327" s="186"/>
      <c r="F327" s="186"/>
      <c r="G327" s="186"/>
      <c r="H327" s="186"/>
      <c r="I327" s="186"/>
      <c r="J327" s="186"/>
      <c r="K327" s="186"/>
      <c r="L327" s="186"/>
      <c r="M327" s="186"/>
      <c r="N327" s="186"/>
      <c r="O327" s="186"/>
      <c r="P327" s="186"/>
      <c r="Q327" s="186"/>
      <c r="R327" s="186"/>
      <c r="S327" s="186"/>
      <c r="T327" s="186"/>
      <c r="U327" s="214"/>
      <c r="V327" s="186"/>
      <c r="W327" s="186"/>
      <c r="X327" s="186"/>
      <c r="Y327" s="186"/>
      <c r="Z327" s="186"/>
    </row>
    <row r="328" spans="1:26">
      <c r="A328" s="186"/>
      <c r="B328" s="186"/>
      <c r="C328" s="186"/>
      <c r="D328" s="186"/>
      <c r="E328" s="186"/>
      <c r="F328" s="186"/>
      <c r="G328" s="186"/>
      <c r="H328" s="186"/>
      <c r="I328" s="186"/>
      <c r="J328" s="186"/>
      <c r="K328" s="186"/>
      <c r="L328" s="186"/>
      <c r="M328" s="186"/>
      <c r="N328" s="186"/>
      <c r="O328" s="186"/>
      <c r="P328" s="186"/>
      <c r="Q328" s="186"/>
      <c r="R328" s="186"/>
      <c r="S328" s="186"/>
      <c r="T328" s="186"/>
      <c r="U328" s="214"/>
      <c r="V328" s="186"/>
      <c r="W328" s="186"/>
      <c r="X328" s="186"/>
      <c r="Y328" s="186"/>
      <c r="Z328" s="186"/>
    </row>
    <row r="329" spans="1:26">
      <c r="A329" s="186"/>
      <c r="B329" s="186"/>
      <c r="C329" s="186"/>
      <c r="D329" s="186"/>
      <c r="E329" s="186"/>
      <c r="F329" s="186"/>
      <c r="G329" s="186"/>
      <c r="H329" s="186"/>
      <c r="I329" s="186"/>
      <c r="J329" s="186"/>
      <c r="K329" s="186"/>
      <c r="L329" s="186"/>
      <c r="M329" s="186"/>
      <c r="N329" s="186"/>
      <c r="O329" s="186"/>
      <c r="P329" s="186"/>
      <c r="Q329" s="186"/>
      <c r="R329" s="186"/>
      <c r="S329" s="186"/>
      <c r="T329" s="186"/>
      <c r="U329" s="214"/>
      <c r="V329" s="186"/>
      <c r="W329" s="186"/>
      <c r="X329" s="186"/>
      <c r="Y329" s="186"/>
      <c r="Z329" s="186"/>
    </row>
    <row r="330" spans="1:26">
      <c r="A330" s="186"/>
      <c r="B330" s="186"/>
      <c r="C330" s="186"/>
      <c r="D330" s="186"/>
      <c r="E330" s="186"/>
      <c r="F330" s="186"/>
      <c r="G330" s="186"/>
      <c r="H330" s="186"/>
      <c r="I330" s="186"/>
      <c r="J330" s="186"/>
      <c r="K330" s="186"/>
      <c r="L330" s="186"/>
      <c r="M330" s="186"/>
      <c r="N330" s="186"/>
      <c r="O330" s="186"/>
      <c r="P330" s="186"/>
      <c r="Q330" s="186"/>
      <c r="R330" s="186"/>
      <c r="S330" s="186"/>
      <c r="T330" s="186"/>
      <c r="U330" s="214"/>
      <c r="V330" s="186"/>
      <c r="W330" s="186"/>
      <c r="X330" s="186"/>
      <c r="Y330" s="186"/>
      <c r="Z330" s="186"/>
    </row>
    <row r="331" spans="1:26">
      <c r="A331" s="186"/>
      <c r="B331" s="186"/>
      <c r="C331" s="186"/>
      <c r="D331" s="186"/>
      <c r="E331" s="186"/>
      <c r="F331" s="186"/>
      <c r="G331" s="186"/>
      <c r="H331" s="186"/>
      <c r="I331" s="186"/>
      <c r="J331" s="186"/>
      <c r="K331" s="186"/>
      <c r="L331" s="186"/>
      <c r="M331" s="186"/>
      <c r="N331" s="186"/>
      <c r="O331" s="186"/>
      <c r="P331" s="186"/>
      <c r="Q331" s="186"/>
      <c r="R331" s="186"/>
      <c r="S331" s="186"/>
      <c r="T331" s="186"/>
      <c r="U331" s="214"/>
      <c r="V331" s="186"/>
      <c r="W331" s="186"/>
      <c r="X331" s="186"/>
      <c r="Y331" s="186"/>
      <c r="Z331" s="186"/>
    </row>
    <row r="332" spans="1:26">
      <c r="A332" s="186"/>
      <c r="B332" s="186"/>
      <c r="C332" s="186"/>
      <c r="D332" s="186"/>
      <c r="E332" s="186"/>
      <c r="F332" s="186"/>
      <c r="G332" s="186"/>
      <c r="H332" s="186"/>
      <c r="I332" s="186"/>
      <c r="J332" s="186"/>
      <c r="K332" s="186"/>
      <c r="L332" s="186"/>
      <c r="M332" s="186"/>
      <c r="N332" s="186"/>
      <c r="O332" s="186"/>
      <c r="P332" s="186"/>
      <c r="Q332" s="186"/>
      <c r="R332" s="186"/>
      <c r="S332" s="186"/>
      <c r="T332" s="186"/>
      <c r="U332" s="214"/>
      <c r="V332" s="186"/>
      <c r="W332" s="186"/>
      <c r="X332" s="186"/>
      <c r="Y332" s="186"/>
      <c r="Z332" s="186"/>
    </row>
    <row r="333" spans="1:26">
      <c r="A333" s="186"/>
      <c r="B333" s="186"/>
      <c r="C333" s="186"/>
      <c r="D333" s="186"/>
      <c r="E333" s="186"/>
      <c r="F333" s="186"/>
      <c r="G333" s="186"/>
      <c r="H333" s="186"/>
      <c r="I333" s="186"/>
      <c r="J333" s="186"/>
      <c r="K333" s="186"/>
      <c r="L333" s="186"/>
      <c r="M333" s="186"/>
      <c r="N333" s="186"/>
      <c r="O333" s="186"/>
      <c r="P333" s="186"/>
      <c r="Q333" s="186"/>
      <c r="R333" s="186"/>
      <c r="S333" s="186"/>
      <c r="T333" s="186"/>
      <c r="U333" s="214"/>
      <c r="V333" s="186"/>
      <c r="W333" s="186"/>
      <c r="X333" s="186"/>
      <c r="Y333" s="186"/>
      <c r="Z333" s="186"/>
    </row>
    <row r="334" spans="1:26">
      <c r="A334" s="186"/>
      <c r="B334" s="186"/>
      <c r="C334" s="186"/>
      <c r="D334" s="186"/>
      <c r="E334" s="186"/>
      <c r="F334" s="186"/>
      <c r="G334" s="186"/>
      <c r="H334" s="186"/>
      <c r="I334" s="186"/>
      <c r="J334" s="186"/>
      <c r="K334" s="186"/>
      <c r="L334" s="186"/>
      <c r="M334" s="186"/>
      <c r="N334" s="186"/>
      <c r="O334" s="186"/>
      <c r="P334" s="186"/>
      <c r="Q334" s="186"/>
      <c r="R334" s="186"/>
      <c r="S334" s="186"/>
      <c r="T334" s="186"/>
      <c r="U334" s="214"/>
      <c r="V334" s="186"/>
      <c r="W334" s="186"/>
      <c r="X334" s="186"/>
      <c r="Y334" s="186"/>
      <c r="Z334" s="186"/>
    </row>
    <row r="335" spans="1:26">
      <c r="A335" s="186"/>
      <c r="B335" s="186"/>
      <c r="C335" s="186"/>
      <c r="D335" s="186"/>
      <c r="E335" s="186"/>
      <c r="F335" s="186"/>
      <c r="G335" s="186"/>
      <c r="H335" s="186"/>
      <c r="I335" s="186"/>
      <c r="J335" s="186"/>
      <c r="K335" s="186"/>
      <c r="L335" s="186"/>
      <c r="M335" s="186"/>
      <c r="N335" s="186"/>
      <c r="O335" s="186"/>
      <c r="P335" s="186"/>
      <c r="Q335" s="186"/>
      <c r="R335" s="186"/>
      <c r="S335" s="186"/>
      <c r="T335" s="186"/>
      <c r="U335" s="214"/>
      <c r="V335" s="186"/>
      <c r="W335" s="186"/>
      <c r="X335" s="186"/>
      <c r="Y335" s="186"/>
      <c r="Z335" s="186"/>
    </row>
    <row r="336" spans="1:26">
      <c r="A336" s="186"/>
      <c r="B336" s="186"/>
      <c r="C336" s="186"/>
      <c r="D336" s="186"/>
      <c r="E336" s="186"/>
      <c r="F336" s="186"/>
      <c r="G336" s="186"/>
      <c r="H336" s="186"/>
      <c r="I336" s="186"/>
      <c r="J336" s="186"/>
      <c r="K336" s="186"/>
      <c r="L336" s="186"/>
      <c r="M336" s="186"/>
      <c r="N336" s="186"/>
      <c r="O336" s="186"/>
      <c r="P336" s="186"/>
      <c r="Q336" s="186"/>
      <c r="R336" s="186"/>
      <c r="S336" s="186"/>
      <c r="T336" s="186"/>
      <c r="U336" s="214"/>
      <c r="V336" s="186"/>
      <c r="W336" s="186"/>
      <c r="X336" s="186"/>
      <c r="Y336" s="186"/>
      <c r="Z336" s="186"/>
    </row>
    <row r="337" spans="1:26">
      <c r="A337" s="186"/>
      <c r="B337" s="186"/>
      <c r="C337" s="186"/>
      <c r="D337" s="186"/>
      <c r="E337" s="186"/>
      <c r="F337" s="186"/>
      <c r="G337" s="186"/>
      <c r="H337" s="186"/>
      <c r="I337" s="186"/>
      <c r="J337" s="186"/>
      <c r="K337" s="186"/>
      <c r="L337" s="186"/>
      <c r="M337" s="186"/>
      <c r="N337" s="186"/>
      <c r="O337" s="186"/>
      <c r="P337" s="186"/>
      <c r="Q337" s="186"/>
      <c r="R337" s="186"/>
      <c r="S337" s="186"/>
      <c r="T337" s="186"/>
      <c r="U337" s="214"/>
      <c r="V337" s="186"/>
      <c r="W337" s="186"/>
      <c r="X337" s="186"/>
      <c r="Y337" s="186"/>
      <c r="Z337" s="186"/>
    </row>
    <row r="338" spans="1:26">
      <c r="A338" s="186"/>
      <c r="B338" s="186"/>
      <c r="C338" s="186"/>
      <c r="D338" s="186"/>
      <c r="E338" s="186"/>
      <c r="F338" s="186"/>
      <c r="G338" s="186"/>
      <c r="H338" s="186"/>
      <c r="I338" s="186"/>
      <c r="J338" s="186"/>
      <c r="K338" s="186"/>
      <c r="L338" s="186"/>
      <c r="M338" s="186"/>
      <c r="N338" s="186"/>
      <c r="O338" s="186"/>
      <c r="P338" s="186"/>
      <c r="Q338" s="186"/>
      <c r="R338" s="186"/>
      <c r="S338" s="186"/>
      <c r="T338" s="186"/>
      <c r="U338" s="214"/>
      <c r="V338" s="186"/>
      <c r="W338" s="186"/>
      <c r="X338" s="186"/>
      <c r="Y338" s="186"/>
      <c r="Z338" s="186"/>
    </row>
    <row r="339" spans="1:26">
      <c r="A339" s="186"/>
      <c r="B339" s="186"/>
      <c r="C339" s="186"/>
      <c r="D339" s="186"/>
      <c r="E339" s="186"/>
      <c r="F339" s="186"/>
      <c r="G339" s="186"/>
      <c r="H339" s="186"/>
      <c r="I339" s="186"/>
      <c r="J339" s="186"/>
      <c r="K339" s="186"/>
      <c r="L339" s="186"/>
      <c r="M339" s="186"/>
      <c r="N339" s="186"/>
      <c r="O339" s="186"/>
      <c r="P339" s="186"/>
      <c r="Q339" s="186"/>
      <c r="R339" s="186"/>
      <c r="S339" s="186"/>
      <c r="T339" s="186"/>
      <c r="U339" s="214"/>
      <c r="V339" s="186"/>
      <c r="W339" s="186"/>
      <c r="X339" s="186"/>
      <c r="Y339" s="186"/>
      <c r="Z339" s="186"/>
    </row>
    <row r="340" spans="1:26">
      <c r="A340" s="186"/>
      <c r="B340" s="186"/>
      <c r="C340" s="186"/>
      <c r="D340" s="186"/>
      <c r="E340" s="186"/>
      <c r="F340" s="186"/>
      <c r="G340" s="186"/>
      <c r="H340" s="186"/>
      <c r="I340" s="186"/>
      <c r="J340" s="186"/>
      <c r="K340" s="186"/>
      <c r="L340" s="186"/>
      <c r="M340" s="186"/>
      <c r="N340" s="186"/>
      <c r="O340" s="186"/>
      <c r="P340" s="186"/>
      <c r="Q340" s="186"/>
      <c r="R340" s="186"/>
      <c r="S340" s="186"/>
      <c r="T340" s="186"/>
      <c r="U340" s="214"/>
      <c r="V340" s="186"/>
      <c r="W340" s="186"/>
      <c r="X340" s="186"/>
      <c r="Y340" s="186"/>
      <c r="Z340" s="186"/>
    </row>
    <row r="341" spans="1:26">
      <c r="A341" s="186"/>
      <c r="B341" s="186"/>
      <c r="C341" s="186"/>
      <c r="D341" s="186"/>
      <c r="E341" s="186"/>
      <c r="F341" s="186"/>
      <c r="G341" s="186"/>
      <c r="H341" s="186"/>
      <c r="I341" s="186"/>
      <c r="J341" s="186"/>
      <c r="K341" s="186"/>
      <c r="L341" s="186"/>
      <c r="M341" s="186"/>
      <c r="N341" s="186"/>
      <c r="O341" s="186"/>
      <c r="P341" s="186"/>
      <c r="Q341" s="186"/>
      <c r="R341" s="186"/>
      <c r="S341" s="186"/>
      <c r="T341" s="186"/>
      <c r="U341" s="214"/>
      <c r="V341" s="186"/>
      <c r="W341" s="186"/>
      <c r="X341" s="186"/>
      <c r="Y341" s="186"/>
      <c r="Z341" s="186"/>
    </row>
    <row r="342" spans="1:26">
      <c r="A342" s="186"/>
      <c r="B342" s="186"/>
      <c r="C342" s="186"/>
      <c r="D342" s="186"/>
      <c r="E342" s="186"/>
      <c r="F342" s="186"/>
      <c r="G342" s="186"/>
      <c r="H342" s="186"/>
      <c r="I342" s="186"/>
      <c r="J342" s="186"/>
      <c r="K342" s="186"/>
      <c r="L342" s="186"/>
      <c r="M342" s="186"/>
      <c r="N342" s="186"/>
      <c r="O342" s="186"/>
      <c r="P342" s="186"/>
      <c r="Q342" s="186"/>
      <c r="R342" s="186"/>
      <c r="S342" s="186"/>
      <c r="T342" s="186"/>
      <c r="U342" s="214"/>
      <c r="V342" s="186"/>
      <c r="W342" s="186"/>
      <c r="X342" s="186"/>
      <c r="Y342" s="186"/>
      <c r="Z342" s="186"/>
    </row>
    <row r="343" spans="1:26">
      <c r="A343" s="186"/>
      <c r="B343" s="186"/>
      <c r="C343" s="186"/>
      <c r="D343" s="186"/>
      <c r="E343" s="186"/>
      <c r="F343" s="186"/>
      <c r="G343" s="186"/>
      <c r="H343" s="186"/>
      <c r="I343" s="186"/>
      <c r="J343" s="186"/>
      <c r="K343" s="186"/>
      <c r="L343" s="186"/>
      <c r="M343" s="186"/>
      <c r="N343" s="186"/>
      <c r="O343" s="186"/>
      <c r="P343" s="186"/>
      <c r="Q343" s="186"/>
      <c r="R343" s="186"/>
      <c r="S343" s="186"/>
      <c r="T343" s="186"/>
      <c r="U343" s="214"/>
      <c r="V343" s="186"/>
      <c r="W343" s="186"/>
      <c r="X343" s="186"/>
      <c r="Y343" s="186"/>
      <c r="Z343" s="186"/>
    </row>
    <row r="344" spans="1:26">
      <c r="A344" s="186"/>
      <c r="B344" s="186"/>
      <c r="C344" s="186"/>
      <c r="D344" s="186"/>
      <c r="E344" s="186"/>
      <c r="F344" s="186"/>
      <c r="G344" s="186"/>
      <c r="H344" s="186"/>
      <c r="I344" s="186"/>
      <c r="J344" s="186"/>
      <c r="K344" s="186"/>
      <c r="L344" s="186"/>
      <c r="M344" s="186"/>
      <c r="N344" s="186"/>
      <c r="O344" s="186"/>
      <c r="P344" s="186"/>
      <c r="Q344" s="186"/>
      <c r="R344" s="186"/>
      <c r="S344" s="186"/>
      <c r="T344" s="186"/>
      <c r="U344" s="214"/>
      <c r="V344" s="186"/>
      <c r="W344" s="186"/>
      <c r="X344" s="186"/>
      <c r="Y344" s="186"/>
      <c r="Z344" s="186"/>
    </row>
    <row r="345" spans="1:26">
      <c r="A345" s="186"/>
      <c r="B345" s="186"/>
      <c r="C345" s="186"/>
      <c r="D345" s="186"/>
      <c r="E345" s="186"/>
      <c r="F345" s="186"/>
      <c r="G345" s="186"/>
      <c r="H345" s="186"/>
      <c r="I345" s="186"/>
      <c r="J345" s="186"/>
      <c r="K345" s="186"/>
      <c r="L345" s="186"/>
      <c r="M345" s="186"/>
      <c r="N345" s="186"/>
      <c r="O345" s="186"/>
      <c r="P345" s="186"/>
      <c r="Q345" s="186"/>
      <c r="R345" s="186"/>
      <c r="S345" s="186"/>
      <c r="T345" s="186"/>
      <c r="U345" s="214"/>
      <c r="V345" s="186"/>
      <c r="W345" s="186"/>
      <c r="X345" s="186"/>
      <c r="Y345" s="186"/>
      <c r="Z345" s="186"/>
    </row>
    <row r="346" spans="1:26">
      <c r="A346" s="186"/>
      <c r="B346" s="186"/>
      <c r="C346" s="186"/>
      <c r="D346" s="186"/>
      <c r="E346" s="186"/>
      <c r="F346" s="186"/>
      <c r="G346" s="186"/>
      <c r="H346" s="186"/>
      <c r="I346" s="186"/>
      <c r="J346" s="186"/>
      <c r="K346" s="186"/>
      <c r="L346" s="186"/>
      <c r="M346" s="186"/>
      <c r="N346" s="186"/>
      <c r="O346" s="186"/>
      <c r="P346" s="186"/>
      <c r="Q346" s="186"/>
      <c r="R346" s="186"/>
      <c r="S346" s="186"/>
      <c r="T346" s="186"/>
      <c r="U346" s="214"/>
      <c r="V346" s="186"/>
      <c r="W346" s="186"/>
      <c r="X346" s="186"/>
      <c r="Y346" s="186"/>
      <c r="Z346" s="186"/>
    </row>
    <row r="347" spans="1:26">
      <c r="A347" s="186"/>
      <c r="B347" s="186"/>
      <c r="C347" s="186"/>
      <c r="D347" s="186"/>
      <c r="E347" s="186"/>
      <c r="F347" s="186"/>
      <c r="G347" s="186"/>
      <c r="H347" s="186"/>
      <c r="I347" s="186"/>
      <c r="J347" s="186"/>
      <c r="K347" s="186"/>
      <c r="L347" s="186"/>
      <c r="M347" s="186"/>
      <c r="N347" s="186"/>
      <c r="O347" s="186"/>
      <c r="P347" s="186"/>
      <c r="Q347" s="186"/>
      <c r="R347" s="186"/>
      <c r="S347" s="186"/>
      <c r="T347" s="186"/>
      <c r="U347" s="214"/>
      <c r="V347" s="186"/>
      <c r="W347" s="186"/>
      <c r="X347" s="186"/>
      <c r="Y347" s="186"/>
      <c r="Z347" s="186"/>
    </row>
    <row r="348" spans="1:26">
      <c r="A348" s="186"/>
      <c r="B348" s="186"/>
      <c r="C348" s="186"/>
      <c r="D348" s="186"/>
      <c r="E348" s="186"/>
      <c r="F348" s="186"/>
      <c r="G348" s="186"/>
      <c r="H348" s="186"/>
      <c r="I348" s="186"/>
      <c r="J348" s="186"/>
      <c r="K348" s="186"/>
      <c r="L348" s="186"/>
      <c r="M348" s="186"/>
      <c r="N348" s="186"/>
      <c r="O348" s="186"/>
      <c r="P348" s="186"/>
      <c r="Q348" s="186"/>
      <c r="R348" s="186"/>
      <c r="S348" s="186"/>
      <c r="T348" s="186"/>
      <c r="U348" s="214"/>
      <c r="V348" s="186"/>
      <c r="W348" s="186"/>
      <c r="X348" s="186"/>
      <c r="Y348" s="186"/>
      <c r="Z348" s="186"/>
    </row>
    <row r="349" spans="1:26">
      <c r="A349" s="186"/>
      <c r="B349" s="186"/>
      <c r="C349" s="186"/>
      <c r="D349" s="186"/>
      <c r="E349" s="186"/>
      <c r="F349" s="186"/>
      <c r="G349" s="186"/>
      <c r="H349" s="186"/>
      <c r="I349" s="186"/>
      <c r="J349" s="186"/>
      <c r="K349" s="186"/>
      <c r="L349" s="186"/>
      <c r="M349" s="186"/>
      <c r="N349" s="186"/>
      <c r="O349" s="186"/>
      <c r="P349" s="186"/>
      <c r="Q349" s="186"/>
      <c r="R349" s="186"/>
      <c r="S349" s="186"/>
      <c r="T349" s="186"/>
      <c r="U349" s="214"/>
      <c r="V349" s="186"/>
      <c r="W349" s="186"/>
      <c r="X349" s="186"/>
      <c r="Y349" s="186"/>
      <c r="Z349" s="186"/>
    </row>
    <row r="350" spans="1:26">
      <c r="A350" s="186"/>
      <c r="B350" s="186"/>
      <c r="C350" s="186"/>
      <c r="D350" s="186"/>
      <c r="E350" s="186"/>
      <c r="F350" s="186"/>
      <c r="G350" s="186"/>
      <c r="H350" s="186"/>
      <c r="I350" s="186"/>
      <c r="J350" s="186"/>
      <c r="K350" s="186"/>
      <c r="L350" s="186"/>
      <c r="M350" s="186"/>
      <c r="N350" s="186"/>
      <c r="O350" s="186"/>
      <c r="P350" s="186"/>
      <c r="Q350" s="186"/>
      <c r="R350" s="186"/>
      <c r="S350" s="186"/>
      <c r="T350" s="186"/>
      <c r="U350" s="214"/>
      <c r="V350" s="186"/>
      <c r="W350" s="186"/>
      <c r="X350" s="186"/>
      <c r="Y350" s="186"/>
      <c r="Z350" s="186"/>
    </row>
    <row r="351" spans="1:26">
      <c r="A351" s="186"/>
      <c r="B351" s="186"/>
      <c r="C351" s="186"/>
      <c r="D351" s="186"/>
      <c r="E351" s="186"/>
      <c r="F351" s="186"/>
      <c r="G351" s="186"/>
      <c r="H351" s="186"/>
      <c r="I351" s="186"/>
      <c r="J351" s="186"/>
      <c r="K351" s="186"/>
      <c r="L351" s="186"/>
      <c r="M351" s="186"/>
      <c r="N351" s="186"/>
      <c r="O351" s="186"/>
      <c r="P351" s="186"/>
      <c r="Q351" s="186"/>
      <c r="R351" s="186"/>
      <c r="S351" s="186"/>
      <c r="T351" s="186"/>
      <c r="U351" s="214"/>
      <c r="V351" s="186"/>
      <c r="W351" s="186"/>
      <c r="X351" s="186"/>
      <c r="Y351" s="186"/>
      <c r="Z351" s="186"/>
    </row>
    <row r="352" spans="1:26">
      <c r="A352" s="186"/>
      <c r="B352" s="186"/>
      <c r="C352" s="186"/>
      <c r="D352" s="186"/>
      <c r="E352" s="186"/>
      <c r="F352" s="186"/>
      <c r="G352" s="186"/>
      <c r="H352" s="186"/>
      <c r="I352" s="186"/>
      <c r="J352" s="186"/>
      <c r="K352" s="186"/>
      <c r="L352" s="186"/>
      <c r="M352" s="186"/>
      <c r="N352" s="186"/>
      <c r="O352" s="186"/>
      <c r="P352" s="186"/>
      <c r="Q352" s="186"/>
      <c r="R352" s="186"/>
      <c r="S352" s="186"/>
      <c r="T352" s="186"/>
      <c r="U352" s="214"/>
      <c r="V352" s="186"/>
      <c r="W352" s="186"/>
      <c r="X352" s="186"/>
      <c r="Y352" s="186"/>
      <c r="Z352" s="186"/>
    </row>
    <row r="353" spans="1:26">
      <c r="A353" s="186"/>
      <c r="B353" s="186"/>
      <c r="C353" s="186"/>
      <c r="D353" s="186"/>
      <c r="E353" s="186"/>
      <c r="F353" s="186"/>
      <c r="G353" s="186"/>
      <c r="H353" s="186"/>
      <c r="I353" s="186"/>
      <c r="J353" s="186"/>
      <c r="K353" s="186"/>
      <c r="L353" s="186"/>
      <c r="M353" s="186"/>
      <c r="N353" s="186"/>
      <c r="O353" s="186"/>
      <c r="P353" s="186"/>
      <c r="Q353" s="186"/>
      <c r="R353" s="186"/>
      <c r="S353" s="186"/>
      <c r="T353" s="186"/>
      <c r="U353" s="214"/>
      <c r="V353" s="186"/>
      <c r="W353" s="186"/>
      <c r="X353" s="186"/>
      <c r="Y353" s="186"/>
      <c r="Z353" s="186"/>
    </row>
    <row r="354" spans="1:26">
      <c r="A354" s="186"/>
      <c r="B354" s="186"/>
      <c r="C354" s="186"/>
      <c r="D354" s="186"/>
      <c r="E354" s="186"/>
      <c r="F354" s="186"/>
      <c r="G354" s="186"/>
      <c r="H354" s="186"/>
      <c r="I354" s="186"/>
      <c r="J354" s="186"/>
      <c r="K354" s="186"/>
      <c r="L354" s="186"/>
      <c r="M354" s="186"/>
      <c r="N354" s="186"/>
      <c r="O354" s="186"/>
      <c r="P354" s="186"/>
      <c r="Q354" s="186"/>
      <c r="R354" s="186"/>
      <c r="S354" s="186"/>
      <c r="T354" s="186"/>
      <c r="U354" s="214"/>
      <c r="V354" s="186"/>
      <c r="W354" s="186"/>
      <c r="X354" s="186"/>
      <c r="Y354" s="186"/>
      <c r="Z354" s="186"/>
    </row>
    <row r="355" spans="1:26">
      <c r="A355" s="186"/>
      <c r="B355" s="186"/>
      <c r="C355" s="186"/>
      <c r="D355" s="186"/>
      <c r="E355" s="186"/>
      <c r="F355" s="186"/>
      <c r="G355" s="186"/>
      <c r="H355" s="186"/>
      <c r="I355" s="186"/>
      <c r="J355" s="186"/>
      <c r="K355" s="186"/>
      <c r="L355" s="186"/>
      <c r="M355" s="186"/>
      <c r="N355" s="186"/>
      <c r="O355" s="186"/>
      <c r="P355" s="186"/>
      <c r="Q355" s="186"/>
      <c r="R355" s="186"/>
      <c r="S355" s="186"/>
      <c r="T355" s="186"/>
      <c r="U355" s="214"/>
      <c r="V355" s="186"/>
      <c r="W355" s="186"/>
      <c r="X355" s="186"/>
      <c r="Y355" s="186"/>
      <c r="Z355" s="186"/>
    </row>
    <row r="356" spans="1:26">
      <c r="A356" s="186"/>
      <c r="B356" s="186"/>
      <c r="C356" s="186"/>
      <c r="D356" s="186"/>
      <c r="E356" s="186"/>
      <c r="F356" s="186"/>
      <c r="G356" s="186"/>
      <c r="H356" s="186"/>
      <c r="I356" s="186"/>
      <c r="J356" s="186"/>
      <c r="K356" s="186"/>
      <c r="L356" s="186"/>
      <c r="M356" s="186"/>
      <c r="N356" s="186"/>
      <c r="O356" s="186"/>
      <c r="P356" s="186"/>
      <c r="Q356" s="186"/>
      <c r="R356" s="186"/>
      <c r="S356" s="186"/>
      <c r="T356" s="186"/>
      <c r="U356" s="214"/>
      <c r="V356" s="186"/>
      <c r="W356" s="186"/>
      <c r="X356" s="186"/>
      <c r="Y356" s="186"/>
      <c r="Z356" s="186"/>
    </row>
    <row r="357" spans="1:26">
      <c r="A357" s="186"/>
      <c r="B357" s="186"/>
      <c r="C357" s="186"/>
      <c r="D357" s="186"/>
      <c r="E357" s="186"/>
      <c r="F357" s="186"/>
      <c r="G357" s="186"/>
      <c r="H357" s="186"/>
      <c r="I357" s="186"/>
      <c r="J357" s="186"/>
      <c r="K357" s="186"/>
      <c r="L357" s="186"/>
      <c r="M357" s="186"/>
      <c r="N357" s="186"/>
      <c r="O357" s="186"/>
      <c r="P357" s="186"/>
      <c r="Q357" s="186"/>
      <c r="R357" s="186"/>
      <c r="S357" s="186"/>
      <c r="T357" s="186"/>
      <c r="U357" s="214"/>
      <c r="V357" s="186"/>
      <c r="W357" s="186"/>
      <c r="X357" s="186"/>
      <c r="Y357" s="186"/>
      <c r="Z357" s="186"/>
    </row>
    <row r="358" spans="1:26">
      <c r="A358" s="186"/>
      <c r="B358" s="186"/>
      <c r="C358" s="186"/>
      <c r="D358" s="186"/>
      <c r="E358" s="186"/>
      <c r="F358" s="186"/>
      <c r="G358" s="186"/>
      <c r="H358" s="186"/>
      <c r="I358" s="186"/>
      <c r="J358" s="186"/>
      <c r="K358" s="186"/>
      <c r="L358" s="186"/>
      <c r="M358" s="186"/>
      <c r="N358" s="186"/>
      <c r="O358" s="186"/>
      <c r="P358" s="186"/>
      <c r="Q358" s="186"/>
      <c r="R358" s="186"/>
      <c r="S358" s="186"/>
      <c r="T358" s="186"/>
      <c r="U358" s="214"/>
      <c r="V358" s="186"/>
      <c r="W358" s="186"/>
      <c r="X358" s="186"/>
      <c r="Y358" s="186"/>
      <c r="Z358" s="186"/>
    </row>
    <row r="359" spans="1:26">
      <c r="A359" s="186"/>
      <c r="B359" s="186"/>
      <c r="C359" s="186"/>
      <c r="D359" s="186"/>
      <c r="E359" s="186"/>
      <c r="F359" s="186"/>
      <c r="G359" s="186"/>
      <c r="H359" s="186"/>
      <c r="I359" s="186"/>
      <c r="J359" s="186"/>
      <c r="K359" s="186"/>
      <c r="L359" s="186"/>
      <c r="M359" s="186"/>
      <c r="N359" s="186"/>
      <c r="O359" s="186"/>
      <c r="P359" s="186"/>
      <c r="Q359" s="186"/>
      <c r="R359" s="186"/>
      <c r="S359" s="186"/>
      <c r="T359" s="186"/>
      <c r="U359" s="214"/>
      <c r="V359" s="186"/>
      <c r="W359" s="186"/>
      <c r="X359" s="186"/>
      <c r="Y359" s="186"/>
      <c r="Z359" s="186"/>
    </row>
  </sheetData>
  <mergeCells count="26">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 ref="O22:O23"/>
    <mergeCell ref="J22:J23"/>
    <mergeCell ref="K22:K23"/>
    <mergeCell ref="L22:L23"/>
    <mergeCell ref="M22:M23"/>
    <mergeCell ref="N22:N23"/>
    <mergeCell ref="B22:B2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A89"/>
  <sheetViews>
    <sheetView topLeftCell="A37" zoomScale="85" zoomScaleNormal="85" zoomScaleSheetLayoutView="100" workbookViewId="0">
      <selection activeCell="F49" sqref="F49"/>
    </sheetView>
  </sheetViews>
  <sheetFormatPr defaultRowHeight="15.75"/>
  <cols>
    <col min="1" max="1" width="61.7109375" style="218" customWidth="1"/>
    <col min="2" max="2" width="18.5703125" style="217" customWidth="1"/>
    <col min="3" max="3" width="19.85546875" style="217" customWidth="1"/>
    <col min="4" max="4" width="18.85546875" style="217" customWidth="1"/>
    <col min="5" max="12" width="19.28515625" style="217" bestFit="1" customWidth="1"/>
    <col min="13" max="16" width="18.140625" style="217" bestFit="1" customWidth="1"/>
    <col min="17" max="26" width="18.7109375" style="217" customWidth="1"/>
    <col min="27" max="27" width="18.28515625" style="217" customWidth="1"/>
    <col min="28" max="234" width="9.140625" style="217"/>
    <col min="235" max="235" width="61.7109375" style="217" customWidth="1"/>
    <col min="236" max="236" width="18.5703125" style="217" customWidth="1"/>
    <col min="237" max="237" width="17" style="217" customWidth="1"/>
    <col min="238" max="238" width="16" style="217" customWidth="1"/>
    <col min="239" max="241" width="16.28515625" style="217" customWidth="1"/>
    <col min="242" max="242" width="16.5703125" style="217" customWidth="1"/>
    <col min="243" max="244" width="15.140625" style="217" customWidth="1"/>
    <col min="245" max="260" width="17.140625" style="217" customWidth="1"/>
    <col min="261" max="490" width="9.140625" style="217"/>
    <col min="491" max="491" width="61.7109375" style="217" customWidth="1"/>
    <col min="492" max="492" width="18.5703125" style="217" customWidth="1"/>
    <col min="493" max="493" width="17" style="217" customWidth="1"/>
    <col min="494" max="494" width="16" style="217" customWidth="1"/>
    <col min="495" max="497" width="16.28515625" style="217" customWidth="1"/>
    <col min="498" max="498" width="16.5703125" style="217" customWidth="1"/>
    <col min="499" max="500" width="15.140625" style="217" customWidth="1"/>
    <col min="501" max="516" width="17.140625" style="217" customWidth="1"/>
    <col min="517" max="746" width="9.140625" style="217"/>
    <col min="747" max="747" width="61.7109375" style="217" customWidth="1"/>
    <col min="748" max="748" width="18.5703125" style="217" customWidth="1"/>
    <col min="749" max="749" width="17" style="217" customWidth="1"/>
    <col min="750" max="750" width="16" style="217" customWidth="1"/>
    <col min="751" max="753" width="16.28515625" style="217" customWidth="1"/>
    <col min="754" max="754" width="16.5703125" style="217" customWidth="1"/>
    <col min="755" max="756" width="15.140625" style="217" customWidth="1"/>
    <col min="757" max="772" width="17.140625" style="217" customWidth="1"/>
    <col min="773" max="1002" width="9.140625" style="217"/>
    <col min="1003" max="1003" width="61.7109375" style="217" customWidth="1"/>
    <col min="1004" max="1004" width="18.5703125" style="217" customWidth="1"/>
    <col min="1005" max="1005" width="17" style="217" customWidth="1"/>
    <col min="1006" max="1006" width="16" style="217" customWidth="1"/>
    <col min="1007" max="1009" width="16.28515625" style="217" customWidth="1"/>
    <col min="1010" max="1010" width="16.5703125" style="217" customWidth="1"/>
    <col min="1011" max="1012" width="15.140625" style="217" customWidth="1"/>
    <col min="1013" max="1028" width="17.140625" style="217" customWidth="1"/>
    <col min="1029" max="1258" width="9.140625" style="217"/>
    <col min="1259" max="1259" width="61.7109375" style="217" customWidth="1"/>
    <col min="1260" max="1260" width="18.5703125" style="217" customWidth="1"/>
    <col min="1261" max="1261" width="17" style="217" customWidth="1"/>
    <col min="1262" max="1262" width="16" style="217" customWidth="1"/>
    <col min="1263" max="1265" width="16.28515625" style="217" customWidth="1"/>
    <col min="1266" max="1266" width="16.5703125" style="217" customWidth="1"/>
    <col min="1267" max="1268" width="15.140625" style="217" customWidth="1"/>
    <col min="1269" max="1284" width="17.140625" style="217" customWidth="1"/>
    <col min="1285" max="1514" width="9.140625" style="217"/>
    <col min="1515" max="1515" width="61.7109375" style="217" customWidth="1"/>
    <col min="1516" max="1516" width="18.5703125" style="217" customWidth="1"/>
    <col min="1517" max="1517" width="17" style="217" customWidth="1"/>
    <col min="1518" max="1518" width="16" style="217" customWidth="1"/>
    <col min="1519" max="1521" width="16.28515625" style="217" customWidth="1"/>
    <col min="1522" max="1522" width="16.5703125" style="217" customWidth="1"/>
    <col min="1523" max="1524" width="15.140625" style="217" customWidth="1"/>
    <col min="1525" max="1540" width="17.140625" style="217" customWidth="1"/>
    <col min="1541" max="1770" width="9.140625" style="217"/>
    <col min="1771" max="1771" width="61.7109375" style="217" customWidth="1"/>
    <col min="1772" max="1772" width="18.5703125" style="217" customWidth="1"/>
    <col min="1773" max="1773" width="17" style="217" customWidth="1"/>
    <col min="1774" max="1774" width="16" style="217" customWidth="1"/>
    <col min="1775" max="1777" width="16.28515625" style="217" customWidth="1"/>
    <col min="1778" max="1778" width="16.5703125" style="217" customWidth="1"/>
    <col min="1779" max="1780" width="15.140625" style="217" customWidth="1"/>
    <col min="1781" max="1796" width="17.140625" style="217" customWidth="1"/>
    <col min="1797" max="2026" width="9.140625" style="217"/>
    <col min="2027" max="2027" width="61.7109375" style="217" customWidth="1"/>
    <col min="2028" max="2028" width="18.5703125" style="217" customWidth="1"/>
    <col min="2029" max="2029" width="17" style="217" customWidth="1"/>
    <col min="2030" max="2030" width="16" style="217" customWidth="1"/>
    <col min="2031" max="2033" width="16.28515625" style="217" customWidth="1"/>
    <col min="2034" max="2034" width="16.5703125" style="217" customWidth="1"/>
    <col min="2035" max="2036" width="15.140625" style="217" customWidth="1"/>
    <col min="2037" max="2052" width="17.140625" style="217" customWidth="1"/>
    <col min="2053" max="2282" width="9.140625" style="217"/>
    <col min="2283" max="2283" width="61.7109375" style="217" customWidth="1"/>
    <col min="2284" max="2284" width="18.5703125" style="217" customWidth="1"/>
    <col min="2285" max="2285" width="17" style="217" customWidth="1"/>
    <col min="2286" max="2286" width="16" style="217" customWidth="1"/>
    <col min="2287" max="2289" width="16.28515625" style="217" customWidth="1"/>
    <col min="2290" max="2290" width="16.5703125" style="217" customWidth="1"/>
    <col min="2291" max="2292" width="15.140625" style="217" customWidth="1"/>
    <col min="2293" max="2308" width="17.140625" style="217" customWidth="1"/>
    <col min="2309" max="2538" width="9.140625" style="217"/>
    <col min="2539" max="2539" width="61.7109375" style="217" customWidth="1"/>
    <col min="2540" max="2540" width="18.5703125" style="217" customWidth="1"/>
    <col min="2541" max="2541" width="17" style="217" customWidth="1"/>
    <col min="2542" max="2542" width="16" style="217" customWidth="1"/>
    <col min="2543" max="2545" width="16.28515625" style="217" customWidth="1"/>
    <col min="2546" max="2546" width="16.5703125" style="217" customWidth="1"/>
    <col min="2547" max="2548" width="15.140625" style="217" customWidth="1"/>
    <col min="2549" max="2564" width="17.140625" style="217" customWidth="1"/>
    <col min="2565" max="2794" width="9.140625" style="217"/>
    <col min="2795" max="2795" width="61.7109375" style="217" customWidth="1"/>
    <col min="2796" max="2796" width="18.5703125" style="217" customWidth="1"/>
    <col min="2797" max="2797" width="17" style="217" customWidth="1"/>
    <col min="2798" max="2798" width="16" style="217" customWidth="1"/>
    <col min="2799" max="2801" width="16.28515625" style="217" customWidth="1"/>
    <col min="2802" max="2802" width="16.5703125" style="217" customWidth="1"/>
    <col min="2803" max="2804" width="15.140625" style="217" customWidth="1"/>
    <col min="2805" max="2820" width="17.140625" style="217" customWidth="1"/>
    <col min="2821" max="3050" width="9.140625" style="217"/>
    <col min="3051" max="3051" width="61.7109375" style="217" customWidth="1"/>
    <col min="3052" max="3052" width="18.5703125" style="217" customWidth="1"/>
    <col min="3053" max="3053" width="17" style="217" customWidth="1"/>
    <col min="3054" max="3054" width="16" style="217" customWidth="1"/>
    <col min="3055" max="3057" width="16.28515625" style="217" customWidth="1"/>
    <col min="3058" max="3058" width="16.5703125" style="217" customWidth="1"/>
    <col min="3059" max="3060" width="15.140625" style="217" customWidth="1"/>
    <col min="3061" max="3076" width="17.140625" style="217" customWidth="1"/>
    <col min="3077" max="3306" width="9.140625" style="217"/>
    <col min="3307" max="3307" width="61.7109375" style="217" customWidth="1"/>
    <col min="3308" max="3308" width="18.5703125" style="217" customWidth="1"/>
    <col min="3309" max="3309" width="17" style="217" customWidth="1"/>
    <col min="3310" max="3310" width="16" style="217" customWidth="1"/>
    <col min="3311" max="3313" width="16.28515625" style="217" customWidth="1"/>
    <col min="3314" max="3314" width="16.5703125" style="217" customWidth="1"/>
    <col min="3315" max="3316" width="15.140625" style="217" customWidth="1"/>
    <col min="3317" max="3332" width="17.140625" style="217" customWidth="1"/>
    <col min="3333" max="3562" width="9.140625" style="217"/>
    <col min="3563" max="3563" width="61.7109375" style="217" customWidth="1"/>
    <col min="3564" max="3564" width="18.5703125" style="217" customWidth="1"/>
    <col min="3565" max="3565" width="17" style="217" customWidth="1"/>
    <col min="3566" max="3566" width="16" style="217" customWidth="1"/>
    <col min="3567" max="3569" width="16.28515625" style="217" customWidth="1"/>
    <col min="3570" max="3570" width="16.5703125" style="217" customWidth="1"/>
    <col min="3571" max="3572" width="15.140625" style="217" customWidth="1"/>
    <col min="3573" max="3588" width="17.140625" style="217" customWidth="1"/>
    <col min="3589" max="3818" width="9.140625" style="217"/>
    <col min="3819" max="3819" width="61.7109375" style="217" customWidth="1"/>
    <col min="3820" max="3820" width="18.5703125" style="217" customWidth="1"/>
    <col min="3821" max="3821" width="17" style="217" customWidth="1"/>
    <col min="3822" max="3822" width="16" style="217" customWidth="1"/>
    <col min="3823" max="3825" width="16.28515625" style="217" customWidth="1"/>
    <col min="3826" max="3826" width="16.5703125" style="217" customWidth="1"/>
    <col min="3827" max="3828" width="15.140625" style="217" customWidth="1"/>
    <col min="3829" max="3844" width="17.140625" style="217" customWidth="1"/>
    <col min="3845" max="4074" width="9.140625" style="217"/>
    <col min="4075" max="4075" width="61.7109375" style="217" customWidth="1"/>
    <col min="4076" max="4076" width="18.5703125" style="217" customWidth="1"/>
    <col min="4077" max="4077" width="17" style="217" customWidth="1"/>
    <col min="4078" max="4078" width="16" style="217" customWidth="1"/>
    <col min="4079" max="4081" width="16.28515625" style="217" customWidth="1"/>
    <col min="4082" max="4082" width="16.5703125" style="217" customWidth="1"/>
    <col min="4083" max="4084" width="15.140625" style="217" customWidth="1"/>
    <col min="4085" max="4100" width="17.140625" style="217" customWidth="1"/>
    <col min="4101" max="4330" width="9.140625" style="217"/>
    <col min="4331" max="4331" width="61.7109375" style="217" customWidth="1"/>
    <col min="4332" max="4332" width="18.5703125" style="217" customWidth="1"/>
    <col min="4333" max="4333" width="17" style="217" customWidth="1"/>
    <col min="4334" max="4334" width="16" style="217" customWidth="1"/>
    <col min="4335" max="4337" width="16.28515625" style="217" customWidth="1"/>
    <col min="4338" max="4338" width="16.5703125" style="217" customWidth="1"/>
    <col min="4339" max="4340" width="15.140625" style="217" customWidth="1"/>
    <col min="4341" max="4356" width="17.140625" style="217" customWidth="1"/>
    <col min="4357" max="4586" width="9.140625" style="217"/>
    <col min="4587" max="4587" width="61.7109375" style="217" customWidth="1"/>
    <col min="4588" max="4588" width="18.5703125" style="217" customWidth="1"/>
    <col min="4589" max="4589" width="17" style="217" customWidth="1"/>
    <col min="4590" max="4590" width="16" style="217" customWidth="1"/>
    <col min="4591" max="4593" width="16.28515625" style="217" customWidth="1"/>
    <col min="4594" max="4594" width="16.5703125" style="217" customWidth="1"/>
    <col min="4595" max="4596" width="15.140625" style="217" customWidth="1"/>
    <col min="4597" max="4612" width="17.140625" style="217" customWidth="1"/>
    <col min="4613" max="4842" width="9.140625" style="217"/>
    <col min="4843" max="4843" width="61.7109375" style="217" customWidth="1"/>
    <col min="4844" max="4844" width="18.5703125" style="217" customWidth="1"/>
    <col min="4845" max="4845" width="17" style="217" customWidth="1"/>
    <col min="4846" max="4846" width="16" style="217" customWidth="1"/>
    <col min="4847" max="4849" width="16.28515625" style="217" customWidth="1"/>
    <col min="4850" max="4850" width="16.5703125" style="217" customWidth="1"/>
    <col min="4851" max="4852" width="15.140625" style="217" customWidth="1"/>
    <col min="4853" max="4868" width="17.140625" style="217" customWidth="1"/>
    <col min="4869" max="5098" width="9.140625" style="217"/>
    <col min="5099" max="5099" width="61.7109375" style="217" customWidth="1"/>
    <col min="5100" max="5100" width="18.5703125" style="217" customWidth="1"/>
    <col min="5101" max="5101" width="17" style="217" customWidth="1"/>
    <col min="5102" max="5102" width="16" style="217" customWidth="1"/>
    <col min="5103" max="5105" width="16.28515625" style="217" customWidth="1"/>
    <col min="5106" max="5106" width="16.5703125" style="217" customWidth="1"/>
    <col min="5107" max="5108" width="15.140625" style="217" customWidth="1"/>
    <col min="5109" max="5124" width="17.140625" style="217" customWidth="1"/>
    <col min="5125" max="5354" width="9.140625" style="217"/>
    <col min="5355" max="5355" width="61.7109375" style="217" customWidth="1"/>
    <col min="5356" max="5356" width="18.5703125" style="217" customWidth="1"/>
    <col min="5357" max="5357" width="17" style="217" customWidth="1"/>
    <col min="5358" max="5358" width="16" style="217" customWidth="1"/>
    <col min="5359" max="5361" width="16.28515625" style="217" customWidth="1"/>
    <col min="5362" max="5362" width="16.5703125" style="217" customWidth="1"/>
    <col min="5363" max="5364" width="15.140625" style="217" customWidth="1"/>
    <col min="5365" max="5380" width="17.140625" style="217" customWidth="1"/>
    <col min="5381" max="5610" width="9.140625" style="217"/>
    <col min="5611" max="5611" width="61.7109375" style="217" customWidth="1"/>
    <col min="5612" max="5612" width="18.5703125" style="217" customWidth="1"/>
    <col min="5613" max="5613" width="17" style="217" customWidth="1"/>
    <col min="5614" max="5614" width="16" style="217" customWidth="1"/>
    <col min="5615" max="5617" width="16.28515625" style="217" customWidth="1"/>
    <col min="5618" max="5618" width="16.5703125" style="217" customWidth="1"/>
    <col min="5619" max="5620" width="15.140625" style="217" customWidth="1"/>
    <col min="5621" max="5636" width="17.140625" style="217" customWidth="1"/>
    <col min="5637" max="5866" width="9.140625" style="217"/>
    <col min="5867" max="5867" width="61.7109375" style="217" customWidth="1"/>
    <col min="5868" max="5868" width="18.5703125" style="217" customWidth="1"/>
    <col min="5869" max="5869" width="17" style="217" customWidth="1"/>
    <col min="5870" max="5870" width="16" style="217" customWidth="1"/>
    <col min="5871" max="5873" width="16.28515625" style="217" customWidth="1"/>
    <col min="5874" max="5874" width="16.5703125" style="217" customWidth="1"/>
    <col min="5875" max="5876" width="15.140625" style="217" customWidth="1"/>
    <col min="5877" max="5892" width="17.140625" style="217" customWidth="1"/>
    <col min="5893" max="6122" width="9.140625" style="217"/>
    <col min="6123" max="6123" width="61.7109375" style="217" customWidth="1"/>
    <col min="6124" max="6124" width="18.5703125" style="217" customWidth="1"/>
    <col min="6125" max="6125" width="17" style="217" customWidth="1"/>
    <col min="6126" max="6126" width="16" style="217" customWidth="1"/>
    <col min="6127" max="6129" width="16.28515625" style="217" customWidth="1"/>
    <col min="6130" max="6130" width="16.5703125" style="217" customWidth="1"/>
    <col min="6131" max="6132" width="15.140625" style="217" customWidth="1"/>
    <col min="6133" max="6148" width="17.140625" style="217" customWidth="1"/>
    <col min="6149" max="6378" width="9.140625" style="217"/>
    <col min="6379" max="6379" width="61.7109375" style="217" customWidth="1"/>
    <col min="6380" max="6380" width="18.5703125" style="217" customWidth="1"/>
    <col min="6381" max="6381" width="17" style="217" customWidth="1"/>
    <col min="6382" max="6382" width="16" style="217" customWidth="1"/>
    <col min="6383" max="6385" width="16.28515625" style="217" customWidth="1"/>
    <col min="6386" max="6386" width="16.5703125" style="217" customWidth="1"/>
    <col min="6387" max="6388" width="15.140625" style="217" customWidth="1"/>
    <col min="6389" max="6404" width="17.140625" style="217" customWidth="1"/>
    <col min="6405" max="6634" width="9.140625" style="217"/>
    <col min="6635" max="6635" width="61.7109375" style="217" customWidth="1"/>
    <col min="6636" max="6636" width="18.5703125" style="217" customWidth="1"/>
    <col min="6637" max="6637" width="17" style="217" customWidth="1"/>
    <col min="6638" max="6638" width="16" style="217" customWidth="1"/>
    <col min="6639" max="6641" width="16.28515625" style="217" customWidth="1"/>
    <col min="6642" max="6642" width="16.5703125" style="217" customWidth="1"/>
    <col min="6643" max="6644" width="15.140625" style="217" customWidth="1"/>
    <col min="6645" max="6660" width="17.140625" style="217" customWidth="1"/>
    <col min="6661" max="6890" width="9.140625" style="217"/>
    <col min="6891" max="6891" width="61.7109375" style="217" customWidth="1"/>
    <col min="6892" max="6892" width="18.5703125" style="217" customWidth="1"/>
    <col min="6893" max="6893" width="17" style="217" customWidth="1"/>
    <col min="6894" max="6894" width="16" style="217" customWidth="1"/>
    <col min="6895" max="6897" width="16.28515625" style="217" customWidth="1"/>
    <col min="6898" max="6898" width="16.5703125" style="217" customWidth="1"/>
    <col min="6899" max="6900" width="15.140625" style="217" customWidth="1"/>
    <col min="6901" max="6916" width="17.140625" style="217" customWidth="1"/>
    <col min="6917" max="7146" width="9.140625" style="217"/>
    <col min="7147" max="7147" width="61.7109375" style="217" customWidth="1"/>
    <col min="7148" max="7148" width="18.5703125" style="217" customWidth="1"/>
    <col min="7149" max="7149" width="17" style="217" customWidth="1"/>
    <col min="7150" max="7150" width="16" style="217" customWidth="1"/>
    <col min="7151" max="7153" width="16.28515625" style="217" customWidth="1"/>
    <col min="7154" max="7154" width="16.5703125" style="217" customWidth="1"/>
    <col min="7155" max="7156" width="15.140625" style="217" customWidth="1"/>
    <col min="7157" max="7172" width="17.140625" style="217" customWidth="1"/>
    <col min="7173" max="7402" width="9.140625" style="217"/>
    <col min="7403" max="7403" width="61.7109375" style="217" customWidth="1"/>
    <col min="7404" max="7404" width="18.5703125" style="217" customWidth="1"/>
    <col min="7405" max="7405" width="17" style="217" customWidth="1"/>
    <col min="7406" max="7406" width="16" style="217" customWidth="1"/>
    <col min="7407" max="7409" width="16.28515625" style="217" customWidth="1"/>
    <col min="7410" max="7410" width="16.5703125" style="217" customWidth="1"/>
    <col min="7411" max="7412" width="15.140625" style="217" customWidth="1"/>
    <col min="7413" max="7428" width="17.140625" style="217" customWidth="1"/>
    <col min="7429" max="7658" width="9.140625" style="217"/>
    <col min="7659" max="7659" width="61.7109375" style="217" customWidth="1"/>
    <col min="7660" max="7660" width="18.5703125" style="217" customWidth="1"/>
    <col min="7661" max="7661" width="17" style="217" customWidth="1"/>
    <col min="7662" max="7662" width="16" style="217" customWidth="1"/>
    <col min="7663" max="7665" width="16.28515625" style="217" customWidth="1"/>
    <col min="7666" max="7666" width="16.5703125" style="217" customWidth="1"/>
    <col min="7667" max="7668" width="15.140625" style="217" customWidth="1"/>
    <col min="7669" max="7684" width="17.140625" style="217" customWidth="1"/>
    <col min="7685" max="7914" width="9.140625" style="217"/>
    <col min="7915" max="7915" width="61.7109375" style="217" customWidth="1"/>
    <col min="7916" max="7916" width="18.5703125" style="217" customWidth="1"/>
    <col min="7917" max="7917" width="17" style="217" customWidth="1"/>
    <col min="7918" max="7918" width="16" style="217" customWidth="1"/>
    <col min="7919" max="7921" width="16.28515625" style="217" customWidth="1"/>
    <col min="7922" max="7922" width="16.5703125" style="217" customWidth="1"/>
    <col min="7923" max="7924" width="15.140625" style="217" customWidth="1"/>
    <col min="7925" max="7940" width="17.140625" style="217" customWidth="1"/>
    <col min="7941" max="8170" width="9.140625" style="217"/>
    <col min="8171" max="8171" width="61.7109375" style="217" customWidth="1"/>
    <col min="8172" max="8172" width="18.5703125" style="217" customWidth="1"/>
    <col min="8173" max="8173" width="17" style="217" customWidth="1"/>
    <col min="8174" max="8174" width="16" style="217" customWidth="1"/>
    <col min="8175" max="8177" width="16.28515625" style="217" customWidth="1"/>
    <col min="8178" max="8178" width="16.5703125" style="217" customWidth="1"/>
    <col min="8179" max="8180" width="15.140625" style="217" customWidth="1"/>
    <col min="8181" max="8196" width="17.140625" style="217" customWidth="1"/>
    <col min="8197" max="8426" width="9.140625" style="217"/>
    <col min="8427" max="8427" width="61.7109375" style="217" customWidth="1"/>
    <col min="8428" max="8428" width="18.5703125" style="217" customWidth="1"/>
    <col min="8429" max="8429" width="17" style="217" customWidth="1"/>
    <col min="8430" max="8430" width="16" style="217" customWidth="1"/>
    <col min="8431" max="8433" width="16.28515625" style="217" customWidth="1"/>
    <col min="8434" max="8434" width="16.5703125" style="217" customWidth="1"/>
    <col min="8435" max="8436" width="15.140625" style="217" customWidth="1"/>
    <col min="8437" max="8452" width="17.140625" style="217" customWidth="1"/>
    <col min="8453" max="8682" width="9.140625" style="217"/>
    <col min="8683" max="8683" width="61.7109375" style="217" customWidth="1"/>
    <col min="8684" max="8684" width="18.5703125" style="217" customWidth="1"/>
    <col min="8685" max="8685" width="17" style="217" customWidth="1"/>
    <col min="8686" max="8686" width="16" style="217" customWidth="1"/>
    <col min="8687" max="8689" width="16.28515625" style="217" customWidth="1"/>
    <col min="8690" max="8690" width="16.5703125" style="217" customWidth="1"/>
    <col min="8691" max="8692" width="15.140625" style="217" customWidth="1"/>
    <col min="8693" max="8708" width="17.140625" style="217" customWidth="1"/>
    <col min="8709" max="8938" width="9.140625" style="217"/>
    <col min="8939" max="8939" width="61.7109375" style="217" customWidth="1"/>
    <col min="8940" max="8940" width="18.5703125" style="217" customWidth="1"/>
    <col min="8941" max="8941" width="17" style="217" customWidth="1"/>
    <col min="8942" max="8942" width="16" style="217" customWidth="1"/>
    <col min="8943" max="8945" width="16.28515625" style="217" customWidth="1"/>
    <col min="8946" max="8946" width="16.5703125" style="217" customWidth="1"/>
    <col min="8947" max="8948" width="15.140625" style="217" customWidth="1"/>
    <col min="8949" max="8964" width="17.140625" style="217" customWidth="1"/>
    <col min="8965" max="9194" width="9.140625" style="217"/>
    <col min="9195" max="9195" width="61.7109375" style="217" customWidth="1"/>
    <col min="9196" max="9196" width="18.5703125" style="217" customWidth="1"/>
    <col min="9197" max="9197" width="17" style="217" customWidth="1"/>
    <col min="9198" max="9198" width="16" style="217" customWidth="1"/>
    <col min="9199" max="9201" width="16.28515625" style="217" customWidth="1"/>
    <col min="9202" max="9202" width="16.5703125" style="217" customWidth="1"/>
    <col min="9203" max="9204" width="15.140625" style="217" customWidth="1"/>
    <col min="9205" max="9220" width="17.140625" style="217" customWidth="1"/>
    <col min="9221" max="9450" width="9.140625" style="217"/>
    <col min="9451" max="9451" width="61.7109375" style="217" customWidth="1"/>
    <col min="9452" max="9452" width="18.5703125" style="217" customWidth="1"/>
    <col min="9453" max="9453" width="17" style="217" customWidth="1"/>
    <col min="9454" max="9454" width="16" style="217" customWidth="1"/>
    <col min="9455" max="9457" width="16.28515625" style="217" customWidth="1"/>
    <col min="9458" max="9458" width="16.5703125" style="217" customWidth="1"/>
    <col min="9459" max="9460" width="15.140625" style="217" customWidth="1"/>
    <col min="9461" max="9476" width="17.140625" style="217" customWidth="1"/>
    <col min="9477" max="9706" width="9.140625" style="217"/>
    <col min="9707" max="9707" width="61.7109375" style="217" customWidth="1"/>
    <col min="9708" max="9708" width="18.5703125" style="217" customWidth="1"/>
    <col min="9709" max="9709" width="17" style="217" customWidth="1"/>
    <col min="9710" max="9710" width="16" style="217" customWidth="1"/>
    <col min="9711" max="9713" width="16.28515625" style="217" customWidth="1"/>
    <col min="9714" max="9714" width="16.5703125" style="217" customWidth="1"/>
    <col min="9715" max="9716" width="15.140625" style="217" customWidth="1"/>
    <col min="9717" max="9732" width="17.140625" style="217" customWidth="1"/>
    <col min="9733" max="9962" width="9.140625" style="217"/>
    <col min="9963" max="9963" width="61.7109375" style="217" customWidth="1"/>
    <col min="9964" max="9964" width="18.5703125" style="217" customWidth="1"/>
    <col min="9965" max="9965" width="17" style="217" customWidth="1"/>
    <col min="9966" max="9966" width="16" style="217" customWidth="1"/>
    <col min="9967" max="9969" width="16.28515625" style="217" customWidth="1"/>
    <col min="9970" max="9970" width="16.5703125" style="217" customWidth="1"/>
    <col min="9971" max="9972" width="15.140625" style="217" customWidth="1"/>
    <col min="9973" max="9988" width="17.140625" style="217" customWidth="1"/>
    <col min="9989" max="10218" width="9.140625" style="217"/>
    <col min="10219" max="10219" width="61.7109375" style="217" customWidth="1"/>
    <col min="10220" max="10220" width="18.5703125" style="217" customWidth="1"/>
    <col min="10221" max="10221" width="17" style="217" customWidth="1"/>
    <col min="10222" max="10222" width="16" style="217" customWidth="1"/>
    <col min="10223" max="10225" width="16.28515625" style="217" customWidth="1"/>
    <col min="10226" max="10226" width="16.5703125" style="217" customWidth="1"/>
    <col min="10227" max="10228" width="15.140625" style="217" customWidth="1"/>
    <col min="10229" max="10244" width="17.140625" style="217" customWidth="1"/>
    <col min="10245" max="10474" width="9.140625" style="217"/>
    <col min="10475" max="10475" width="61.7109375" style="217" customWidth="1"/>
    <col min="10476" max="10476" width="18.5703125" style="217" customWidth="1"/>
    <col min="10477" max="10477" width="17" style="217" customWidth="1"/>
    <col min="10478" max="10478" width="16" style="217" customWidth="1"/>
    <col min="10479" max="10481" width="16.28515625" style="217" customWidth="1"/>
    <col min="10482" max="10482" width="16.5703125" style="217" customWidth="1"/>
    <col min="10483" max="10484" width="15.140625" style="217" customWidth="1"/>
    <col min="10485" max="10500" width="17.140625" style="217" customWidth="1"/>
    <col min="10501" max="10730" width="9.140625" style="217"/>
    <col min="10731" max="10731" width="61.7109375" style="217" customWidth="1"/>
    <col min="10732" max="10732" width="18.5703125" style="217" customWidth="1"/>
    <col min="10733" max="10733" width="17" style="217" customWidth="1"/>
    <col min="10734" max="10734" width="16" style="217" customWidth="1"/>
    <col min="10735" max="10737" width="16.28515625" style="217" customWidth="1"/>
    <col min="10738" max="10738" width="16.5703125" style="217" customWidth="1"/>
    <col min="10739" max="10740" width="15.140625" style="217" customWidth="1"/>
    <col min="10741" max="10756" width="17.140625" style="217" customWidth="1"/>
    <col min="10757" max="10986" width="9.140625" style="217"/>
    <col min="10987" max="10987" width="61.7109375" style="217" customWidth="1"/>
    <col min="10988" max="10988" width="18.5703125" style="217" customWidth="1"/>
    <col min="10989" max="10989" width="17" style="217" customWidth="1"/>
    <col min="10990" max="10990" width="16" style="217" customWidth="1"/>
    <col min="10991" max="10993" width="16.28515625" style="217" customWidth="1"/>
    <col min="10994" max="10994" width="16.5703125" style="217" customWidth="1"/>
    <col min="10995" max="10996" width="15.140625" style="217" customWidth="1"/>
    <col min="10997" max="11012" width="17.140625" style="217" customWidth="1"/>
    <col min="11013" max="11242" width="9.140625" style="217"/>
    <col min="11243" max="11243" width="61.7109375" style="217" customWidth="1"/>
    <col min="11244" max="11244" width="18.5703125" style="217" customWidth="1"/>
    <col min="11245" max="11245" width="17" style="217" customWidth="1"/>
    <col min="11246" max="11246" width="16" style="217" customWidth="1"/>
    <col min="11247" max="11249" width="16.28515625" style="217" customWidth="1"/>
    <col min="11250" max="11250" width="16.5703125" style="217" customWidth="1"/>
    <col min="11251" max="11252" width="15.140625" style="217" customWidth="1"/>
    <col min="11253" max="11268" width="17.140625" style="217" customWidth="1"/>
    <col min="11269" max="11498" width="9.140625" style="217"/>
    <col min="11499" max="11499" width="61.7109375" style="217" customWidth="1"/>
    <col min="11500" max="11500" width="18.5703125" style="217" customWidth="1"/>
    <col min="11501" max="11501" width="17" style="217" customWidth="1"/>
    <col min="11502" max="11502" width="16" style="217" customWidth="1"/>
    <col min="11503" max="11505" width="16.28515625" style="217" customWidth="1"/>
    <col min="11506" max="11506" width="16.5703125" style="217" customWidth="1"/>
    <col min="11507" max="11508" width="15.140625" style="217" customWidth="1"/>
    <col min="11509" max="11524" width="17.140625" style="217" customWidth="1"/>
    <col min="11525" max="11754" width="9.140625" style="217"/>
    <col min="11755" max="11755" width="61.7109375" style="217" customWidth="1"/>
    <col min="11756" max="11756" width="18.5703125" style="217" customWidth="1"/>
    <col min="11757" max="11757" width="17" style="217" customWidth="1"/>
    <col min="11758" max="11758" width="16" style="217" customWidth="1"/>
    <col min="11759" max="11761" width="16.28515625" style="217" customWidth="1"/>
    <col min="11762" max="11762" width="16.5703125" style="217" customWidth="1"/>
    <col min="11763" max="11764" width="15.140625" style="217" customWidth="1"/>
    <col min="11765" max="11780" width="17.140625" style="217" customWidth="1"/>
    <col min="11781" max="12010" width="9.140625" style="217"/>
    <col min="12011" max="12011" width="61.7109375" style="217" customWidth="1"/>
    <col min="12012" max="12012" width="18.5703125" style="217" customWidth="1"/>
    <col min="12013" max="12013" width="17" style="217" customWidth="1"/>
    <col min="12014" max="12014" width="16" style="217" customWidth="1"/>
    <col min="12015" max="12017" width="16.28515625" style="217" customWidth="1"/>
    <col min="12018" max="12018" width="16.5703125" style="217" customWidth="1"/>
    <col min="12019" max="12020" width="15.140625" style="217" customWidth="1"/>
    <col min="12021" max="12036" width="17.140625" style="217" customWidth="1"/>
    <col min="12037" max="12266" width="9.140625" style="217"/>
    <col min="12267" max="12267" width="61.7109375" style="217" customWidth="1"/>
    <col min="12268" max="12268" width="18.5703125" style="217" customWidth="1"/>
    <col min="12269" max="12269" width="17" style="217" customWidth="1"/>
    <col min="12270" max="12270" width="16" style="217" customWidth="1"/>
    <col min="12271" max="12273" width="16.28515625" style="217" customWidth="1"/>
    <col min="12274" max="12274" width="16.5703125" style="217" customWidth="1"/>
    <col min="12275" max="12276" width="15.140625" style="217" customWidth="1"/>
    <col min="12277" max="12292" width="17.140625" style="217" customWidth="1"/>
    <col min="12293" max="12522" width="9.140625" style="217"/>
    <col min="12523" max="12523" width="61.7109375" style="217" customWidth="1"/>
    <col min="12524" max="12524" width="18.5703125" style="217" customWidth="1"/>
    <col min="12525" max="12525" width="17" style="217" customWidth="1"/>
    <col min="12526" max="12526" width="16" style="217" customWidth="1"/>
    <col min="12527" max="12529" width="16.28515625" style="217" customWidth="1"/>
    <col min="12530" max="12530" width="16.5703125" style="217" customWidth="1"/>
    <col min="12531" max="12532" width="15.140625" style="217" customWidth="1"/>
    <col min="12533" max="12548" width="17.140625" style="217" customWidth="1"/>
    <col min="12549" max="12778" width="9.140625" style="217"/>
    <col min="12779" max="12779" width="61.7109375" style="217" customWidth="1"/>
    <col min="12780" max="12780" width="18.5703125" style="217" customWidth="1"/>
    <col min="12781" max="12781" width="17" style="217" customWidth="1"/>
    <col min="12782" max="12782" width="16" style="217" customWidth="1"/>
    <col min="12783" max="12785" width="16.28515625" style="217" customWidth="1"/>
    <col min="12786" max="12786" width="16.5703125" style="217" customWidth="1"/>
    <col min="12787" max="12788" width="15.140625" style="217" customWidth="1"/>
    <col min="12789" max="12804" width="17.140625" style="217" customWidth="1"/>
    <col min="12805" max="13034" width="9.140625" style="217"/>
    <col min="13035" max="13035" width="61.7109375" style="217" customWidth="1"/>
    <col min="13036" max="13036" width="18.5703125" style="217" customWidth="1"/>
    <col min="13037" max="13037" width="17" style="217" customWidth="1"/>
    <col min="13038" max="13038" width="16" style="217" customWidth="1"/>
    <col min="13039" max="13041" width="16.28515625" style="217" customWidth="1"/>
    <col min="13042" max="13042" width="16.5703125" style="217" customWidth="1"/>
    <col min="13043" max="13044" width="15.140625" style="217" customWidth="1"/>
    <col min="13045" max="13060" width="17.140625" style="217" customWidth="1"/>
    <col min="13061" max="13290" width="9.140625" style="217"/>
    <col min="13291" max="13291" width="61.7109375" style="217" customWidth="1"/>
    <col min="13292" max="13292" width="18.5703125" style="217" customWidth="1"/>
    <col min="13293" max="13293" width="17" style="217" customWidth="1"/>
    <col min="13294" max="13294" width="16" style="217" customWidth="1"/>
    <col min="13295" max="13297" width="16.28515625" style="217" customWidth="1"/>
    <col min="13298" max="13298" width="16.5703125" style="217" customWidth="1"/>
    <col min="13299" max="13300" width="15.140625" style="217" customWidth="1"/>
    <col min="13301" max="13316" width="17.140625" style="217" customWidth="1"/>
    <col min="13317" max="13546" width="9.140625" style="217"/>
    <col min="13547" max="13547" width="61.7109375" style="217" customWidth="1"/>
    <col min="13548" max="13548" width="18.5703125" style="217" customWidth="1"/>
    <col min="13549" max="13549" width="17" style="217" customWidth="1"/>
    <col min="13550" max="13550" width="16" style="217" customWidth="1"/>
    <col min="13551" max="13553" width="16.28515625" style="217" customWidth="1"/>
    <col min="13554" max="13554" width="16.5703125" style="217" customWidth="1"/>
    <col min="13555" max="13556" width="15.140625" style="217" customWidth="1"/>
    <col min="13557" max="13572" width="17.140625" style="217" customWidth="1"/>
    <col min="13573" max="13802" width="9.140625" style="217"/>
    <col min="13803" max="13803" width="61.7109375" style="217" customWidth="1"/>
    <col min="13804" max="13804" width="18.5703125" style="217" customWidth="1"/>
    <col min="13805" max="13805" width="17" style="217" customWidth="1"/>
    <col min="13806" max="13806" width="16" style="217" customWidth="1"/>
    <col min="13807" max="13809" width="16.28515625" style="217" customWidth="1"/>
    <col min="13810" max="13810" width="16.5703125" style="217" customWidth="1"/>
    <col min="13811" max="13812" width="15.140625" style="217" customWidth="1"/>
    <col min="13813" max="13828" width="17.140625" style="217" customWidth="1"/>
    <col min="13829" max="14058" width="9.140625" style="217"/>
    <col min="14059" max="14059" width="61.7109375" style="217" customWidth="1"/>
    <col min="14060" max="14060" width="18.5703125" style="217" customWidth="1"/>
    <col min="14061" max="14061" width="17" style="217" customWidth="1"/>
    <col min="14062" max="14062" width="16" style="217" customWidth="1"/>
    <col min="14063" max="14065" width="16.28515625" style="217" customWidth="1"/>
    <col min="14066" max="14066" width="16.5703125" style="217" customWidth="1"/>
    <col min="14067" max="14068" width="15.140625" style="217" customWidth="1"/>
    <col min="14069" max="14084" width="17.140625" style="217" customWidth="1"/>
    <col min="14085" max="14314" width="9.140625" style="217"/>
    <col min="14315" max="14315" width="61.7109375" style="217" customWidth="1"/>
    <col min="14316" max="14316" width="18.5703125" style="217" customWidth="1"/>
    <col min="14317" max="14317" width="17" style="217" customWidth="1"/>
    <col min="14318" max="14318" width="16" style="217" customWidth="1"/>
    <col min="14319" max="14321" width="16.28515625" style="217" customWidth="1"/>
    <col min="14322" max="14322" width="16.5703125" style="217" customWidth="1"/>
    <col min="14323" max="14324" width="15.140625" style="217" customWidth="1"/>
    <col min="14325" max="14340" width="17.140625" style="217" customWidth="1"/>
    <col min="14341" max="14570" width="9.140625" style="217"/>
    <col min="14571" max="14571" width="61.7109375" style="217" customWidth="1"/>
    <col min="14572" max="14572" width="18.5703125" style="217" customWidth="1"/>
    <col min="14573" max="14573" width="17" style="217" customWidth="1"/>
    <col min="14574" max="14574" width="16" style="217" customWidth="1"/>
    <col min="14575" max="14577" width="16.28515625" style="217" customWidth="1"/>
    <col min="14578" max="14578" width="16.5703125" style="217" customWidth="1"/>
    <col min="14579" max="14580" width="15.140625" style="217" customWidth="1"/>
    <col min="14581" max="14596" width="17.140625" style="217" customWidth="1"/>
    <col min="14597" max="14826" width="9.140625" style="217"/>
    <col min="14827" max="14827" width="61.7109375" style="217" customWidth="1"/>
    <col min="14828" max="14828" width="18.5703125" style="217" customWidth="1"/>
    <col min="14829" max="14829" width="17" style="217" customWidth="1"/>
    <col min="14830" max="14830" width="16" style="217" customWidth="1"/>
    <col min="14831" max="14833" width="16.28515625" style="217" customWidth="1"/>
    <col min="14834" max="14834" width="16.5703125" style="217" customWidth="1"/>
    <col min="14835" max="14836" width="15.140625" style="217" customWidth="1"/>
    <col min="14837" max="14852" width="17.140625" style="217" customWidth="1"/>
    <col min="14853" max="15082" width="9.140625" style="217"/>
    <col min="15083" max="15083" width="61.7109375" style="217" customWidth="1"/>
    <col min="15084" max="15084" width="18.5703125" style="217" customWidth="1"/>
    <col min="15085" max="15085" width="17" style="217" customWidth="1"/>
    <col min="15086" max="15086" width="16" style="217" customWidth="1"/>
    <col min="15087" max="15089" width="16.28515625" style="217" customWidth="1"/>
    <col min="15090" max="15090" width="16.5703125" style="217" customWidth="1"/>
    <col min="15091" max="15092" width="15.140625" style="217" customWidth="1"/>
    <col min="15093" max="15108" width="17.140625" style="217" customWidth="1"/>
    <col min="15109" max="15338" width="9.140625" style="217"/>
    <col min="15339" max="15339" width="61.7109375" style="217" customWidth="1"/>
    <col min="15340" max="15340" width="18.5703125" style="217" customWidth="1"/>
    <col min="15341" max="15341" width="17" style="217" customWidth="1"/>
    <col min="15342" max="15342" width="16" style="217" customWidth="1"/>
    <col min="15343" max="15345" width="16.28515625" style="217" customWidth="1"/>
    <col min="15346" max="15346" width="16.5703125" style="217" customWidth="1"/>
    <col min="15347" max="15348" width="15.140625" style="217" customWidth="1"/>
    <col min="15349" max="15364" width="17.140625" style="217" customWidth="1"/>
    <col min="15365" max="15594" width="9.140625" style="217"/>
    <col min="15595" max="15595" width="61.7109375" style="217" customWidth="1"/>
    <col min="15596" max="15596" width="18.5703125" style="217" customWidth="1"/>
    <col min="15597" max="15597" width="17" style="217" customWidth="1"/>
    <col min="15598" max="15598" width="16" style="217" customWidth="1"/>
    <col min="15599" max="15601" width="16.28515625" style="217" customWidth="1"/>
    <col min="15602" max="15602" width="16.5703125" style="217" customWidth="1"/>
    <col min="15603" max="15604" width="15.140625" style="217" customWidth="1"/>
    <col min="15605" max="15620" width="17.140625" style="217" customWidth="1"/>
    <col min="15621" max="15850" width="9.140625" style="217"/>
    <col min="15851" max="15851" width="61.7109375" style="217" customWidth="1"/>
    <col min="15852" max="15852" width="18.5703125" style="217" customWidth="1"/>
    <col min="15853" max="15853" width="17" style="217" customWidth="1"/>
    <col min="15854" max="15854" width="16" style="217" customWidth="1"/>
    <col min="15855" max="15857" width="16.28515625" style="217" customWidth="1"/>
    <col min="15858" max="15858" width="16.5703125" style="217" customWidth="1"/>
    <col min="15859" max="15860" width="15.140625" style="217" customWidth="1"/>
    <col min="15861" max="15876" width="17.140625" style="217" customWidth="1"/>
    <col min="15877" max="16106" width="9.140625" style="217"/>
    <col min="16107" max="16107" width="61.7109375" style="217" customWidth="1"/>
    <col min="16108" max="16108" width="18.5703125" style="217" customWidth="1"/>
    <col min="16109" max="16109" width="17" style="217" customWidth="1"/>
    <col min="16110" max="16110" width="16" style="217" customWidth="1"/>
    <col min="16111" max="16113" width="16.28515625" style="217" customWidth="1"/>
    <col min="16114" max="16114" width="16.5703125" style="217" customWidth="1"/>
    <col min="16115" max="16116" width="15.140625" style="217" customWidth="1"/>
    <col min="16117" max="16132" width="17.140625" style="217" customWidth="1"/>
    <col min="16133" max="16384" width="9.140625" style="217"/>
  </cols>
  <sheetData>
    <row r="1" spans="1:27">
      <c r="AA1" s="274" t="s">
        <v>579</v>
      </c>
    </row>
    <row r="2" spans="1:27">
      <c r="AA2" s="274" t="s">
        <v>9</v>
      </c>
    </row>
    <row r="3" spans="1:27">
      <c r="AA3" s="274" t="s">
        <v>578</v>
      </c>
    </row>
    <row r="4" spans="1:27">
      <c r="K4" s="274"/>
      <c r="AA4" s="274" t="s">
        <v>577</v>
      </c>
    </row>
    <row r="5" spans="1:27" ht="20.25">
      <c r="B5" s="280"/>
      <c r="C5" s="280"/>
      <c r="D5" s="280"/>
      <c r="E5" s="280"/>
      <c r="F5" s="280"/>
      <c r="G5" s="280"/>
      <c r="H5" s="280"/>
      <c r="I5" s="281"/>
      <c r="J5" s="280"/>
      <c r="K5" s="282"/>
      <c r="L5" s="281" t="s">
        <v>576</v>
      </c>
      <c r="M5" s="280"/>
      <c r="N5" s="280">
        <f>[6]Base!B3</f>
        <v>0</v>
      </c>
      <c r="O5" s="280"/>
      <c r="P5" s="280"/>
      <c r="Q5" s="280"/>
      <c r="R5" s="280"/>
      <c r="S5" s="280"/>
      <c r="T5" s="280"/>
      <c r="U5" s="280"/>
      <c r="V5" s="280"/>
      <c r="W5" s="280"/>
      <c r="X5" s="280"/>
    </row>
    <row r="6" spans="1:27">
      <c r="A6" s="276"/>
      <c r="I6" s="279"/>
    </row>
    <row r="7" spans="1:27">
      <c r="A7" s="276"/>
      <c r="K7" s="274"/>
      <c r="AA7" s="274" t="s">
        <v>575</v>
      </c>
    </row>
    <row r="8" spans="1:27">
      <c r="A8" s="276"/>
      <c r="K8" s="274"/>
      <c r="AA8" s="274" t="s">
        <v>511</v>
      </c>
    </row>
    <row r="9" spans="1:27">
      <c r="A9" s="276"/>
      <c r="K9" s="274"/>
      <c r="AA9" s="274"/>
    </row>
    <row r="10" spans="1:27">
      <c r="A10" s="276"/>
      <c r="B10" s="277"/>
      <c r="K10" s="278"/>
      <c r="AA10" s="278" t="s">
        <v>512</v>
      </c>
    </row>
    <row r="11" spans="1:27">
      <c r="A11" s="276"/>
      <c r="B11" s="277"/>
      <c r="K11" s="274"/>
      <c r="AA11" s="274" t="s">
        <v>513</v>
      </c>
    </row>
    <row r="12" spans="1:27">
      <c r="A12" s="276"/>
      <c r="B12" s="275"/>
      <c r="K12" s="274"/>
      <c r="AA12" s="274" t="s">
        <v>514</v>
      </c>
    </row>
    <row r="13" spans="1:27">
      <c r="D13" s="221"/>
    </row>
    <row r="14" spans="1:27" ht="16.5" thickBot="1">
      <c r="A14" s="273" t="s">
        <v>273</v>
      </c>
      <c r="B14" s="272" t="s">
        <v>0</v>
      </c>
      <c r="D14" s="271"/>
      <c r="E14" s="270"/>
      <c r="F14" s="270"/>
      <c r="G14" s="270"/>
      <c r="H14" s="270"/>
    </row>
    <row r="15" spans="1:27">
      <c r="A15" s="256" t="s">
        <v>574</v>
      </c>
      <c r="B15" s="259">
        <f>SUM([6]Base!E66:BC66)*1000</f>
        <v>20611077272.760109</v>
      </c>
      <c r="D15" s="221" t="s">
        <v>573</v>
      </c>
    </row>
    <row r="16" spans="1:27">
      <c r="A16" s="242" t="s">
        <v>272</v>
      </c>
      <c r="B16" s="269"/>
      <c r="D16" s="266" t="s">
        <v>271</v>
      </c>
      <c r="E16" s="268"/>
      <c r="F16" s="265"/>
      <c r="G16" s="234" t="str">
        <f>B80</f>
        <v>не окупается</v>
      </c>
    </row>
    <row r="17" spans="1:11">
      <c r="A17" s="242" t="s">
        <v>270</v>
      </c>
      <c r="B17" s="267">
        <f>1/(([6]Расчеты!C6*SUM([6]Расчеты!D5:BB5)+[6]Расчеты!C13*SUM([6]Расчеты!D12:BB12)+[6]Расчеты!C20*SUM([6]Расчеты!D19:BB19)+[6]Расчеты!C27*SUM([6]Расчеты!D26:BB26)+[6]Расчеты!C34*SUM([6]Расчеты!D33:BB33))/SUM([6]Расчеты!D5:BB5,[6]Расчеты!D12:BB12,[6]Расчеты!D19:BB19,[6]Расчеты!D26:BB26,[6]Расчеты!D33:BB33))</f>
        <v>20</v>
      </c>
      <c r="D17" s="266" t="s">
        <v>269</v>
      </c>
      <c r="E17" s="265"/>
      <c r="F17" s="264"/>
      <c r="G17" s="234" t="str">
        <f>B81</f>
        <v>не окупается</v>
      </c>
    </row>
    <row r="18" spans="1:11" ht="16.5" thickBot="1">
      <c r="A18" s="246" t="s">
        <v>268</v>
      </c>
      <c r="B18" s="263">
        <v>1</v>
      </c>
      <c r="D18" s="386" t="s">
        <v>572</v>
      </c>
      <c r="E18" s="387"/>
      <c r="F18" s="388"/>
      <c r="G18" s="234">
        <f>AA78</f>
        <v>-14573586393.180431</v>
      </c>
      <c r="H18" s="219"/>
    </row>
    <row r="19" spans="1:11">
      <c r="A19" s="256" t="s">
        <v>489</v>
      </c>
      <c r="B19" s="262"/>
      <c r="D19" s="386" t="s">
        <v>571</v>
      </c>
      <c r="E19" s="387"/>
      <c r="F19" s="388"/>
      <c r="G19" s="261" t="str">
        <f>IF(G18&gt;0,"да","нет")</f>
        <v>нет</v>
      </c>
      <c r="J19" s="243"/>
      <c r="K19" s="243"/>
    </row>
    <row r="20" spans="1:11">
      <c r="A20" s="242" t="s">
        <v>570</v>
      </c>
      <c r="B20" s="260"/>
      <c r="J20" s="243"/>
      <c r="K20" s="243"/>
    </row>
    <row r="21" spans="1:11">
      <c r="A21" s="242" t="s">
        <v>267</v>
      </c>
      <c r="B21" s="260"/>
      <c r="J21" s="243"/>
      <c r="K21" s="243"/>
    </row>
    <row r="22" spans="1:11">
      <c r="A22" s="242" t="s">
        <v>248</v>
      </c>
      <c r="B22" s="258"/>
    </row>
    <row r="23" spans="1:11">
      <c r="A23" s="242" t="s">
        <v>266</v>
      </c>
      <c r="B23" s="260"/>
    </row>
    <row r="24" spans="1:11">
      <c r="A24" s="242" t="s">
        <v>265</v>
      </c>
      <c r="B24" s="260"/>
    </row>
    <row r="25" spans="1:11">
      <c r="A25" s="242"/>
      <c r="B25" s="260"/>
    </row>
    <row r="26" spans="1:11" ht="16.5" thickBot="1">
      <c r="A26" s="246" t="s">
        <v>242</v>
      </c>
      <c r="B26" s="253">
        <f>[6]СУ!E19</f>
        <v>0.2</v>
      </c>
    </row>
    <row r="27" spans="1:11">
      <c r="A27" s="256"/>
      <c r="B27" s="259"/>
    </row>
    <row r="28" spans="1:11">
      <c r="A28" s="242" t="s">
        <v>264</v>
      </c>
      <c r="B28" s="258"/>
    </row>
    <row r="29" spans="1:11" ht="16.5" thickBot="1">
      <c r="A29" s="246" t="s">
        <v>263</v>
      </c>
      <c r="B29" s="257"/>
    </row>
    <row r="30" spans="1:11">
      <c r="A30" s="256" t="s">
        <v>569</v>
      </c>
      <c r="B30" s="255"/>
    </row>
    <row r="31" spans="1:11">
      <c r="A31" s="242" t="s">
        <v>262</v>
      </c>
      <c r="B31" s="254"/>
    </row>
    <row r="32" spans="1:11">
      <c r="A32" s="242" t="s">
        <v>261</v>
      </c>
      <c r="B32" s="254"/>
    </row>
    <row r="33" spans="1:27">
      <c r="A33" s="242" t="s">
        <v>260</v>
      </c>
      <c r="B33" s="254">
        <v>0</v>
      </c>
    </row>
    <row r="34" spans="1:27">
      <c r="A34" s="242" t="s">
        <v>259</v>
      </c>
      <c r="B34" s="249">
        <f>[6]СУ!D45</f>
        <v>0.13800000000000001</v>
      </c>
    </row>
    <row r="35" spans="1:27">
      <c r="A35" s="242" t="s">
        <v>258</v>
      </c>
      <c r="B35" s="249">
        <f>100%-B33</f>
        <v>1</v>
      </c>
    </row>
    <row r="36" spans="1:27" ht="16.5" thickBot="1">
      <c r="A36" s="246" t="s">
        <v>568</v>
      </c>
      <c r="B36" s="253">
        <f>[6]СУ!D44</f>
        <v>0.11899999999999999</v>
      </c>
    </row>
    <row r="37" spans="1:27">
      <c r="A37" s="252" t="s">
        <v>257</v>
      </c>
      <c r="B37" s="235">
        <f>[6]Пер_СП!E5</f>
        <v>2020</v>
      </c>
      <c r="C37" s="235">
        <f>[6]Пер_СП!F5</f>
        <v>2021</v>
      </c>
      <c r="D37" s="235">
        <f>[6]Пер_СП!G5</f>
        <v>2022</v>
      </c>
      <c r="E37" s="235">
        <f>[6]Пер_СП!H5</f>
        <v>2023</v>
      </c>
      <c r="F37" s="235">
        <f>[6]Пер_СП!I5</f>
        <v>2024</v>
      </c>
      <c r="G37" s="235">
        <f>[6]Пер_СП!J5</f>
        <v>2025</v>
      </c>
      <c r="H37" s="235">
        <f>[6]Пер_СП!K5</f>
        <v>2026</v>
      </c>
      <c r="I37" s="235">
        <f>[6]Пер_СП!L5</f>
        <v>2027</v>
      </c>
      <c r="J37" s="235">
        <f>[6]Пер_СП!M5</f>
        <v>2028</v>
      </c>
      <c r="K37" s="235">
        <f>[6]Пер_СП!N5</f>
        <v>2029</v>
      </c>
      <c r="L37" s="235">
        <f>[6]Пер_СП!O5</f>
        <v>2030</v>
      </c>
      <c r="M37" s="235">
        <f>[6]Пер_СП!P5</f>
        <v>2031</v>
      </c>
      <c r="N37" s="235">
        <f>[6]Пер_СП!Q5</f>
        <v>2032</v>
      </c>
      <c r="O37" s="235">
        <f>[6]Пер_СП!R5</f>
        <v>2033</v>
      </c>
      <c r="P37" s="235">
        <f>[6]Пер_СП!S5</f>
        <v>2034</v>
      </c>
      <c r="Q37" s="235">
        <f>[6]Пер_СП!T5</f>
        <v>2035</v>
      </c>
      <c r="R37" s="235">
        <f>[6]Пер_СП!U5</f>
        <v>2036</v>
      </c>
      <c r="S37" s="235">
        <f>[6]Пер_СП!V5</f>
        <v>2037</v>
      </c>
      <c r="T37" s="235">
        <f>[6]Пер_СП!W5</f>
        <v>2038</v>
      </c>
      <c r="U37" s="235">
        <f>[6]Пер_СП!X5</f>
        <v>2039</v>
      </c>
      <c r="V37" s="235">
        <f>[6]Пер_СП!Y5</f>
        <v>2040</v>
      </c>
      <c r="W37" s="235">
        <f>[6]Пер_СП!Z5</f>
        <v>2041</v>
      </c>
      <c r="X37" s="235">
        <f>[6]Пер_СП!AA5</f>
        <v>2042</v>
      </c>
      <c r="Y37" s="235">
        <f>[6]Пер_СП!AB5</f>
        <v>2043</v>
      </c>
      <c r="Z37" s="235">
        <f>[6]Пер_СП!AC5</f>
        <v>2044</v>
      </c>
      <c r="AA37" s="251">
        <f>[6]Пер_СП!AD5</f>
        <v>2045</v>
      </c>
    </row>
    <row r="38" spans="1:27">
      <c r="A38" s="242" t="s">
        <v>256</v>
      </c>
      <c r="B38" s="250">
        <f>[6]СУ!E6</f>
        <v>0.03</v>
      </c>
      <c r="C38" s="250">
        <f>[6]СУ!F6</f>
        <v>3.6999999999999998E-2</v>
      </c>
      <c r="D38" s="250">
        <f>[6]СУ!G6</f>
        <v>0.04</v>
      </c>
      <c r="E38" s="250">
        <f>[6]СУ!H6</f>
        <v>0.04</v>
      </c>
      <c r="F38" s="250">
        <f>[6]СУ!I6</f>
        <v>0.04</v>
      </c>
      <c r="G38" s="250">
        <f>[6]СУ!J6</f>
        <v>0.04</v>
      </c>
      <c r="H38" s="250">
        <f>[6]СУ!K6</f>
        <v>0.04</v>
      </c>
      <c r="I38" s="250">
        <f>[6]СУ!L6</f>
        <v>0.04</v>
      </c>
      <c r="J38" s="250">
        <f>[6]СУ!M6</f>
        <v>0.04</v>
      </c>
      <c r="K38" s="250">
        <f>[6]СУ!N6</f>
        <v>0.04</v>
      </c>
      <c r="L38" s="250">
        <f>[6]СУ!O6</f>
        <v>0.04</v>
      </c>
      <c r="M38" s="250">
        <f>[6]СУ!P6</f>
        <v>0.04</v>
      </c>
      <c r="N38" s="250">
        <f>[6]СУ!Q6</f>
        <v>0.04</v>
      </c>
      <c r="O38" s="250">
        <f>[6]СУ!R6</f>
        <v>0.04</v>
      </c>
      <c r="P38" s="250">
        <f>[6]СУ!S6</f>
        <v>0.04</v>
      </c>
      <c r="Q38" s="250">
        <f>[6]СУ!T6</f>
        <v>0.04</v>
      </c>
      <c r="R38" s="250">
        <f>[6]СУ!U6</f>
        <v>0.04</v>
      </c>
      <c r="S38" s="250">
        <f>[6]СУ!V6</f>
        <v>0.04</v>
      </c>
      <c r="T38" s="250">
        <f>[6]СУ!W6</f>
        <v>0.04</v>
      </c>
      <c r="U38" s="250">
        <f>[6]СУ!X6</f>
        <v>0.04</v>
      </c>
      <c r="V38" s="250">
        <f>[6]СУ!Y6</f>
        <v>0.04</v>
      </c>
      <c r="W38" s="250">
        <f>[6]СУ!Z6</f>
        <v>0.04</v>
      </c>
      <c r="X38" s="250">
        <f>[6]СУ!AA6</f>
        <v>0.04</v>
      </c>
      <c r="Y38" s="250">
        <f>[6]СУ!AB6</f>
        <v>0.04</v>
      </c>
      <c r="Z38" s="250">
        <f>[6]СУ!AC6</f>
        <v>0.04</v>
      </c>
      <c r="AA38" s="249">
        <f>[6]СУ!AD6</f>
        <v>0.04</v>
      </c>
    </row>
    <row r="39" spans="1:27">
      <c r="A39" s="242" t="s">
        <v>255</v>
      </c>
      <c r="B39" s="250">
        <f>B38</f>
        <v>0.03</v>
      </c>
      <c r="C39" s="250">
        <f t="shared" ref="C39:AA39" si="0">(1+B39)*(1+C38)-1</f>
        <v>6.8109999999999893E-2</v>
      </c>
      <c r="D39" s="250">
        <f t="shared" si="0"/>
        <v>0.11083439999999989</v>
      </c>
      <c r="E39" s="250">
        <f t="shared" si="0"/>
        <v>0.15526777599999986</v>
      </c>
      <c r="F39" s="250">
        <f t="shared" si="0"/>
        <v>0.20147848703999993</v>
      </c>
      <c r="G39" s="250">
        <f t="shared" si="0"/>
        <v>0.24953762652160005</v>
      </c>
      <c r="H39" s="250">
        <f t="shared" si="0"/>
        <v>0.29951913158246413</v>
      </c>
      <c r="I39" s="250">
        <f t="shared" si="0"/>
        <v>0.35149989684576277</v>
      </c>
      <c r="J39" s="250">
        <f t="shared" si="0"/>
        <v>0.40555989271959336</v>
      </c>
      <c r="K39" s="250">
        <f t="shared" si="0"/>
        <v>0.4617822884283771</v>
      </c>
      <c r="L39" s="250">
        <f t="shared" si="0"/>
        <v>0.52025357996551214</v>
      </c>
      <c r="M39" s="250">
        <f t="shared" si="0"/>
        <v>0.58106372316413268</v>
      </c>
      <c r="N39" s="250">
        <f t="shared" si="0"/>
        <v>0.64430627209069802</v>
      </c>
      <c r="O39" s="250">
        <f t="shared" si="0"/>
        <v>0.71007852297432605</v>
      </c>
      <c r="P39" s="250">
        <f t="shared" si="0"/>
        <v>0.7784816638932992</v>
      </c>
      <c r="Q39" s="250">
        <f t="shared" si="0"/>
        <v>0.8496209304490312</v>
      </c>
      <c r="R39" s="250">
        <f t="shared" si="0"/>
        <v>0.92360576766699243</v>
      </c>
      <c r="S39" s="250">
        <f t="shared" si="0"/>
        <v>1.0005499983736721</v>
      </c>
      <c r="T39" s="250">
        <f t="shared" si="0"/>
        <v>1.0805719983086188</v>
      </c>
      <c r="U39" s="250">
        <f t="shared" si="0"/>
        <v>1.1637948782409637</v>
      </c>
      <c r="V39" s="250">
        <f t="shared" si="0"/>
        <v>1.2503466733706023</v>
      </c>
      <c r="W39" s="250">
        <f t="shared" si="0"/>
        <v>1.3403605403054266</v>
      </c>
      <c r="X39" s="250">
        <f t="shared" si="0"/>
        <v>1.4339749619176438</v>
      </c>
      <c r="Y39" s="250">
        <f t="shared" si="0"/>
        <v>1.5313339603943499</v>
      </c>
      <c r="Z39" s="250">
        <f t="shared" si="0"/>
        <v>1.6325873188101241</v>
      </c>
      <c r="AA39" s="249">
        <f t="shared" si="0"/>
        <v>1.7378908115625293</v>
      </c>
    </row>
    <row r="40" spans="1:27" s="221" customFormat="1" ht="16.5" thickBot="1">
      <c r="A40" s="246" t="s">
        <v>567</v>
      </c>
      <c r="B40" s="240">
        <f>[6]Base!E23*1000</f>
        <v>0</v>
      </c>
      <c r="C40" s="240">
        <f>[6]Base!F23*1000</f>
        <v>0</v>
      </c>
      <c r="D40" s="240">
        <f>[6]Base!G23*1000</f>
        <v>0</v>
      </c>
      <c r="E40" s="240">
        <f>[6]Base!H23*1000</f>
        <v>0</v>
      </c>
      <c r="F40" s="240">
        <f>[6]Base!I23*1000</f>
        <v>1794049450.1036611</v>
      </c>
      <c r="G40" s="240">
        <f>[6]Base!J23*1000</f>
        <v>1791263589.6784089</v>
      </c>
      <c r="H40" s="240">
        <f>[6]Base!K23*1000</f>
        <v>1780313481.5010304</v>
      </c>
      <c r="I40" s="240">
        <f>[6]Base!L23*1000</f>
        <v>1768043241.1897724</v>
      </c>
      <c r="J40" s="240">
        <f>[6]Base!M23*1000</f>
        <v>1755712918.0372107</v>
      </c>
      <c r="K40" s="240">
        <f>[6]Base!N23*1000</f>
        <v>1746535803.2724292</v>
      </c>
      <c r="L40" s="240">
        <f>[6]Base!O23*1000</f>
        <v>1735460748.0379703</v>
      </c>
      <c r="M40" s="240">
        <f>[6]Base!P23*1000</f>
        <v>1724226202.458261</v>
      </c>
      <c r="N40" s="240">
        <f>[6]Base!Q23*1000</f>
        <v>1713242874.7076442</v>
      </c>
      <c r="O40" s="240">
        <f>[6]Base!R23*1000</f>
        <v>1702585741.1270351</v>
      </c>
      <c r="P40" s="240">
        <f>[6]Base!S23*1000</f>
        <v>1694898174.4987564</v>
      </c>
      <c r="Q40" s="240">
        <f>[6]Base!T23*1000</f>
        <v>1685602763.0409343</v>
      </c>
      <c r="R40" s="240">
        <f>[6]Base!U23*1000</f>
        <v>1676310047.9332159</v>
      </c>
      <c r="S40" s="240">
        <f>[6]Base!V23*1000</f>
        <v>1667334159.2497451</v>
      </c>
      <c r="T40" s="240">
        <f>[6]Base!W23*1000</f>
        <v>1658747268.1382129</v>
      </c>
      <c r="U40" s="240">
        <f>[6]Base!X23*1000</f>
        <v>1651083809.2384953</v>
      </c>
      <c r="V40" s="240">
        <f>[6]Base!Y23*1000</f>
        <v>1643454923.8244746</v>
      </c>
      <c r="W40" s="240">
        <f>[6]Base!Z23*1000</f>
        <v>1636188757.415899</v>
      </c>
      <c r="X40" s="240">
        <f>[6]Base!AA23*1000</f>
        <v>1629361451.7840528</v>
      </c>
      <c r="Y40" s="240">
        <f>[6]Base!AB23*1000</f>
        <v>1622999058.5399821</v>
      </c>
      <c r="Z40" s="240">
        <f>[6]Base!AC23*1000</f>
        <v>12774402.207268892</v>
      </c>
      <c r="AA40" s="248">
        <f>[6]Base!AD23*1000</f>
        <v>2554880.4414536511</v>
      </c>
    </row>
    <row r="41" spans="1:27" ht="16.5" thickBot="1"/>
    <row r="42" spans="1:27">
      <c r="A42" s="236" t="s">
        <v>254</v>
      </c>
      <c r="B42" s="235">
        <f>[6]Пер_СП!E5</f>
        <v>2020</v>
      </c>
      <c r="C42" s="235">
        <f>[6]Пер_СП!F5</f>
        <v>2021</v>
      </c>
      <c r="D42" s="235">
        <f>[6]Пер_СП!G5</f>
        <v>2022</v>
      </c>
      <c r="E42" s="235">
        <f>[6]Пер_СП!H5</f>
        <v>2023</v>
      </c>
      <c r="F42" s="235">
        <f>[6]Пер_СП!I5</f>
        <v>2024</v>
      </c>
      <c r="G42" s="235">
        <f>[6]Пер_СП!J5</f>
        <v>2025</v>
      </c>
      <c r="H42" s="235">
        <f>[6]Пер_СП!K5</f>
        <v>2026</v>
      </c>
      <c r="I42" s="235">
        <f>[6]Пер_СП!L5</f>
        <v>2027</v>
      </c>
      <c r="J42" s="235">
        <f>[6]Пер_СП!M5</f>
        <v>2028</v>
      </c>
      <c r="K42" s="235">
        <f>[6]Пер_СП!N5</f>
        <v>2029</v>
      </c>
      <c r="L42" s="235">
        <f>[6]Пер_СП!O5</f>
        <v>2030</v>
      </c>
      <c r="M42" s="235">
        <f>[6]Пер_СП!P5</f>
        <v>2031</v>
      </c>
      <c r="N42" s="235">
        <f>[6]Пер_СП!Q5</f>
        <v>2032</v>
      </c>
      <c r="O42" s="235">
        <f>[6]Пер_СП!R5</f>
        <v>2033</v>
      </c>
      <c r="P42" s="235">
        <f>[6]Пер_СП!S5</f>
        <v>2034</v>
      </c>
      <c r="Q42" s="235">
        <f>[6]Пер_СП!T5</f>
        <v>2035</v>
      </c>
      <c r="R42" s="235">
        <f>[6]Пер_СП!U5</f>
        <v>2036</v>
      </c>
      <c r="S42" s="235">
        <f>[6]Пер_СП!V5</f>
        <v>2037</v>
      </c>
      <c r="T42" s="235">
        <f>[6]Пер_СП!W5</f>
        <v>2038</v>
      </c>
      <c r="U42" s="235">
        <f>[6]Пер_СП!X5</f>
        <v>2039</v>
      </c>
      <c r="V42" s="235">
        <f>[6]Пер_СП!Y5</f>
        <v>2040</v>
      </c>
      <c r="W42" s="235">
        <f>[6]Пер_СП!Z5</f>
        <v>2041</v>
      </c>
      <c r="X42" s="235">
        <f>[6]Пер_СП!AA5</f>
        <v>2042</v>
      </c>
      <c r="Y42" s="235">
        <f>[6]Пер_СП!AB5</f>
        <v>2043</v>
      </c>
      <c r="Z42" s="235">
        <f>[6]Пер_СП!AC5</f>
        <v>2044</v>
      </c>
      <c r="AA42" s="235">
        <f>[6]Пер_СП!AD5</f>
        <v>2045</v>
      </c>
    </row>
    <row r="43" spans="1:27">
      <c r="A43" s="242" t="s">
        <v>253</v>
      </c>
      <c r="B43" s="247"/>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row>
    <row r="44" spans="1:27">
      <c r="A44" s="242" t="s">
        <v>252</v>
      </c>
      <c r="B44" s="247"/>
      <c r="C44" s="247"/>
      <c r="D44" s="247"/>
      <c r="E44" s="247"/>
      <c r="F44" s="247"/>
      <c r="G44" s="247"/>
      <c r="H44" s="247"/>
      <c r="I44" s="247"/>
      <c r="J44" s="247"/>
      <c r="K44" s="247"/>
      <c r="L44" s="247"/>
      <c r="M44" s="247"/>
      <c r="N44" s="247"/>
      <c r="O44" s="247"/>
      <c r="P44" s="247"/>
      <c r="Q44" s="247"/>
      <c r="R44" s="247"/>
      <c r="S44" s="247"/>
      <c r="T44" s="247"/>
      <c r="U44" s="247"/>
      <c r="V44" s="247"/>
      <c r="W44" s="247"/>
      <c r="X44" s="247"/>
      <c r="Y44" s="247"/>
      <c r="Z44" s="247"/>
      <c r="AA44" s="247"/>
    </row>
    <row r="45" spans="1:27">
      <c r="A45" s="242" t="s">
        <v>251</v>
      </c>
      <c r="B45" s="247"/>
      <c r="C45" s="247"/>
      <c r="D45" s="247"/>
      <c r="E45" s="247"/>
      <c r="F45" s="247"/>
      <c r="G45" s="247"/>
      <c r="H45" s="247"/>
      <c r="I45" s="247"/>
      <c r="J45" s="247"/>
      <c r="K45" s="247"/>
      <c r="L45" s="247"/>
      <c r="M45" s="247"/>
      <c r="N45" s="247"/>
      <c r="O45" s="247"/>
      <c r="P45" s="247"/>
      <c r="Q45" s="247"/>
      <c r="R45" s="247"/>
      <c r="S45" s="247"/>
      <c r="T45" s="247"/>
      <c r="U45" s="247"/>
      <c r="V45" s="247"/>
      <c r="W45" s="247"/>
      <c r="X45" s="247"/>
      <c r="Y45" s="247"/>
      <c r="Z45" s="247"/>
      <c r="AA45" s="247"/>
    </row>
    <row r="46" spans="1:27" ht="16.5" thickBot="1">
      <c r="A46" s="246" t="s">
        <v>250</v>
      </c>
      <c r="B46" s="245"/>
      <c r="C46" s="245"/>
      <c r="D46" s="245"/>
      <c r="E46" s="245"/>
      <c r="F46" s="245"/>
      <c r="G46" s="245"/>
      <c r="H46" s="245"/>
      <c r="I46" s="245"/>
      <c r="J46" s="245"/>
      <c r="K46" s="245"/>
      <c r="L46" s="245"/>
      <c r="M46" s="245"/>
      <c r="N46" s="245"/>
      <c r="O46" s="245"/>
      <c r="P46" s="245"/>
      <c r="Q46" s="245"/>
      <c r="R46" s="245"/>
      <c r="S46" s="245"/>
      <c r="T46" s="245"/>
      <c r="U46" s="245"/>
      <c r="V46" s="245"/>
      <c r="W46" s="245"/>
      <c r="X46" s="245"/>
      <c r="Y46" s="245"/>
      <c r="Z46" s="245"/>
      <c r="AA46" s="245"/>
    </row>
    <row r="47" spans="1:27" ht="16.5" thickBot="1">
      <c r="A47" s="239"/>
      <c r="B47" s="244"/>
      <c r="C47" s="244"/>
      <c r="D47" s="244"/>
      <c r="E47" s="244"/>
      <c r="F47" s="244"/>
      <c r="G47" s="244"/>
      <c r="H47" s="244"/>
      <c r="I47" s="244"/>
      <c r="J47" s="244"/>
      <c r="K47" s="244"/>
      <c r="L47" s="244"/>
      <c r="M47" s="244"/>
      <c r="N47" s="244"/>
      <c r="O47" s="244"/>
      <c r="P47" s="244"/>
      <c r="Q47" s="244"/>
      <c r="R47" s="244"/>
      <c r="S47" s="244"/>
      <c r="T47" s="244"/>
      <c r="U47" s="244"/>
      <c r="V47" s="244"/>
      <c r="W47" s="244"/>
      <c r="X47" s="244"/>
      <c r="Y47" s="244"/>
      <c r="Z47" s="244"/>
      <c r="AA47" s="244"/>
    </row>
    <row r="48" spans="1:27" s="243" customFormat="1">
      <c r="A48" s="236" t="s">
        <v>566</v>
      </c>
      <c r="B48" s="235">
        <f>[6]Пер_СП!E5</f>
        <v>2020</v>
      </c>
      <c r="C48" s="235">
        <f>[6]Пер_СП!F5</f>
        <v>2021</v>
      </c>
      <c r="D48" s="235">
        <f>[6]Пер_СП!G5</f>
        <v>2022</v>
      </c>
      <c r="E48" s="235">
        <f>[6]Пер_СП!H5</f>
        <v>2023</v>
      </c>
      <c r="F48" s="235">
        <f>[6]Пер_СП!I5</f>
        <v>2024</v>
      </c>
      <c r="G48" s="235">
        <f>[6]Пер_СП!J5</f>
        <v>2025</v>
      </c>
      <c r="H48" s="235">
        <f>[6]Пер_СП!K5</f>
        <v>2026</v>
      </c>
      <c r="I48" s="235">
        <f>[6]Пер_СП!L5</f>
        <v>2027</v>
      </c>
      <c r="J48" s="235">
        <f>[6]Пер_СП!M5</f>
        <v>2028</v>
      </c>
      <c r="K48" s="235">
        <f>[6]Пер_СП!N5</f>
        <v>2029</v>
      </c>
      <c r="L48" s="235">
        <f>[6]Пер_СП!O5</f>
        <v>2030</v>
      </c>
      <c r="M48" s="235">
        <f>[6]Пер_СП!P5</f>
        <v>2031</v>
      </c>
      <c r="N48" s="235">
        <f>[6]Пер_СП!Q5</f>
        <v>2032</v>
      </c>
      <c r="O48" s="235">
        <f>[6]Пер_СП!R5</f>
        <v>2033</v>
      </c>
      <c r="P48" s="235">
        <f>[6]Пер_СП!S5</f>
        <v>2034</v>
      </c>
      <c r="Q48" s="235">
        <f>[6]Пер_СП!T5</f>
        <v>2035</v>
      </c>
      <c r="R48" s="235">
        <f>[6]Пер_СП!U5</f>
        <v>2036</v>
      </c>
      <c r="S48" s="235">
        <f>[6]Пер_СП!V5</f>
        <v>2037</v>
      </c>
      <c r="T48" s="235">
        <f>[6]Пер_СП!W5</f>
        <v>2038</v>
      </c>
      <c r="U48" s="235">
        <f>[6]Пер_СП!X5</f>
        <v>2039</v>
      </c>
      <c r="V48" s="235">
        <f>[6]Пер_СП!Y5</f>
        <v>2040</v>
      </c>
      <c r="W48" s="235">
        <f>[6]Пер_СП!Z5</f>
        <v>2041</v>
      </c>
      <c r="X48" s="235">
        <f>[6]Пер_СП!AA5</f>
        <v>2042</v>
      </c>
      <c r="Y48" s="235">
        <f>[6]Пер_СП!AB5</f>
        <v>2043</v>
      </c>
      <c r="Z48" s="235">
        <f>[6]Пер_СП!AC5</f>
        <v>2044</v>
      </c>
      <c r="AA48" s="235">
        <f>[6]Пер_СП!AD5</f>
        <v>2045</v>
      </c>
    </row>
    <row r="49" spans="1:27" s="221" customFormat="1">
      <c r="A49" s="227" t="s">
        <v>249</v>
      </c>
      <c r="B49" s="230">
        <f t="shared" ref="B49:AA49" si="1">B40</f>
        <v>0</v>
      </c>
      <c r="C49" s="230">
        <f t="shared" si="1"/>
        <v>0</v>
      </c>
      <c r="D49" s="230">
        <f t="shared" si="1"/>
        <v>0</v>
      </c>
      <c r="E49" s="230">
        <f t="shared" si="1"/>
        <v>0</v>
      </c>
      <c r="F49" s="230">
        <f t="shared" si="1"/>
        <v>1794049450.1036611</v>
      </c>
      <c r="G49" s="230">
        <f t="shared" si="1"/>
        <v>1791263589.6784089</v>
      </c>
      <c r="H49" s="230">
        <f t="shared" si="1"/>
        <v>1780313481.5010304</v>
      </c>
      <c r="I49" s="230">
        <f t="shared" si="1"/>
        <v>1768043241.1897724</v>
      </c>
      <c r="J49" s="230">
        <f t="shared" si="1"/>
        <v>1755712918.0372107</v>
      </c>
      <c r="K49" s="230">
        <f t="shared" si="1"/>
        <v>1746535803.2724292</v>
      </c>
      <c r="L49" s="230">
        <f t="shared" si="1"/>
        <v>1735460748.0379703</v>
      </c>
      <c r="M49" s="230">
        <f t="shared" si="1"/>
        <v>1724226202.458261</v>
      </c>
      <c r="N49" s="230">
        <f t="shared" si="1"/>
        <v>1713242874.7076442</v>
      </c>
      <c r="O49" s="230">
        <f t="shared" si="1"/>
        <v>1702585741.1270351</v>
      </c>
      <c r="P49" s="230">
        <f t="shared" si="1"/>
        <v>1694898174.4987564</v>
      </c>
      <c r="Q49" s="230">
        <f t="shared" si="1"/>
        <v>1685602763.0409343</v>
      </c>
      <c r="R49" s="230">
        <f t="shared" si="1"/>
        <v>1676310047.9332159</v>
      </c>
      <c r="S49" s="230">
        <f t="shared" si="1"/>
        <v>1667334159.2497451</v>
      </c>
      <c r="T49" s="230">
        <f t="shared" si="1"/>
        <v>1658747268.1382129</v>
      </c>
      <c r="U49" s="230">
        <f t="shared" si="1"/>
        <v>1651083809.2384953</v>
      </c>
      <c r="V49" s="230">
        <f t="shared" si="1"/>
        <v>1643454923.8244746</v>
      </c>
      <c r="W49" s="230">
        <f t="shared" si="1"/>
        <v>1636188757.415899</v>
      </c>
      <c r="X49" s="230">
        <f t="shared" si="1"/>
        <v>1629361451.7840528</v>
      </c>
      <c r="Y49" s="230">
        <f t="shared" si="1"/>
        <v>1622999058.5399821</v>
      </c>
      <c r="Z49" s="230">
        <f t="shared" si="1"/>
        <v>12774402.207268892</v>
      </c>
      <c r="AA49" s="230">
        <f t="shared" si="1"/>
        <v>2554880.4414536511</v>
      </c>
    </row>
    <row r="50" spans="1:27">
      <c r="A50" s="242" t="s">
        <v>565</v>
      </c>
      <c r="B50" s="234">
        <f t="shared" ref="B50:AA50" si="2">SUM(B51:B55)</f>
        <v>0</v>
      </c>
      <c r="C50" s="234">
        <f t="shared" si="2"/>
        <v>0</v>
      </c>
      <c r="D50" s="234">
        <f t="shared" si="2"/>
        <v>0</v>
      </c>
      <c r="E50" s="234">
        <f t="shared" si="2"/>
        <v>0</v>
      </c>
      <c r="F50" s="234">
        <f t="shared" si="2"/>
        <v>-763495586.46565557</v>
      </c>
      <c r="G50" s="234">
        <f t="shared" si="2"/>
        <v>-751256983.46572828</v>
      </c>
      <c r="H50" s="234">
        <f t="shared" si="2"/>
        <v>-738915017.79687715</v>
      </c>
      <c r="I50" s="234">
        <f t="shared" si="2"/>
        <v>-726964567.20810771</v>
      </c>
      <c r="J50" s="234">
        <f t="shared" si="2"/>
        <v>-715152642.04603982</v>
      </c>
      <c r="K50" s="234">
        <f t="shared" si="2"/>
        <v>-703675118.52741051</v>
      </c>
      <c r="L50" s="234">
        <f t="shared" si="2"/>
        <v>-692751185.9851923</v>
      </c>
      <c r="M50" s="234">
        <f t="shared" si="2"/>
        <v>-682114886.01156759</v>
      </c>
      <c r="N50" s="234">
        <f t="shared" si="2"/>
        <v>-671852636.81178761</v>
      </c>
      <c r="O50" s="234">
        <f t="shared" si="2"/>
        <v>-661976046.84237289</v>
      </c>
      <c r="P50" s="234">
        <f t="shared" si="2"/>
        <v>-652027606.09503925</v>
      </c>
      <c r="Q50" s="234">
        <f t="shared" si="2"/>
        <v>-642370679.37796628</v>
      </c>
      <c r="R50" s="234">
        <f t="shared" si="2"/>
        <v>-633101777.58214891</v>
      </c>
      <c r="S50" s="234">
        <f t="shared" si="2"/>
        <v>-624232471.07977164</v>
      </c>
      <c r="T50" s="234">
        <f t="shared" si="2"/>
        <v>-615774675.32112336</v>
      </c>
      <c r="U50" s="234">
        <f t="shared" si="2"/>
        <v>-607740661.12829304</v>
      </c>
      <c r="V50" s="234">
        <f t="shared" si="2"/>
        <v>-600143065.29598737</v>
      </c>
      <c r="W50" s="234">
        <f t="shared" si="2"/>
        <v>-592994901.50863433</v>
      </c>
      <c r="X50" s="234">
        <f t="shared" si="2"/>
        <v>-586309571.58321369</v>
      </c>
      <c r="Y50" s="234">
        <f t="shared" si="2"/>
        <v>-580100877.0475316</v>
      </c>
      <c r="Z50" s="234">
        <f t="shared" si="2"/>
        <v>1.5879049897193909E-7</v>
      </c>
      <c r="AA50" s="234">
        <f t="shared" si="2"/>
        <v>1.5879049897193909E-7</v>
      </c>
    </row>
    <row r="51" spans="1:27">
      <c r="A51" s="232" t="s">
        <v>564</v>
      </c>
      <c r="B51" s="234">
        <f>-[6]Base!E31*1000</f>
        <v>0</v>
      </c>
      <c r="C51" s="234">
        <f>-[6]Base!F31*1000</f>
        <v>0</v>
      </c>
      <c r="D51" s="234">
        <f>-[6]Base!G31*1000</f>
        <v>0</v>
      </c>
      <c r="E51" s="234">
        <f>-[6]Base!H31*1000</f>
        <v>0</v>
      </c>
      <c r="F51" s="234">
        <f>-[6]Base!I31*1000</f>
        <v>-66783065.648105286</v>
      </c>
      <c r="G51" s="234">
        <f>-[6]Base!J31*1000</f>
        <v>-68958190.096264079</v>
      </c>
      <c r="H51" s="234">
        <f>-[6]Base!K31*1000</f>
        <v>-71135889.739504099</v>
      </c>
      <c r="I51" s="234">
        <f>-[6]Base!L31*1000</f>
        <v>-73452785.668319732</v>
      </c>
      <c r="J51" s="234">
        <f>-[6]Base!M31*1000</f>
        <v>-75845142.897536889</v>
      </c>
      <c r="K51" s="234">
        <f>-[6]Base!N31*1000</f>
        <v>-78315419.201709658</v>
      </c>
      <c r="L51" s="234">
        <f>-[6]Base!O31*1000</f>
        <v>-80866152.405109346</v>
      </c>
      <c r="M51" s="234">
        <f>-[6]Base!P31*1000</f>
        <v>-83419905.498062685</v>
      </c>
      <c r="N51" s="234">
        <f>-[6]Base!Q31*1000</f>
        <v>-86054306.113691524</v>
      </c>
      <c r="O51" s="234">
        <f>-[6]Base!R31*1000</f>
        <v>-88771901.10076189</v>
      </c>
      <c r="P51" s="234">
        <f>-[6]Base!S31*1000</f>
        <v>-91575317.737523943</v>
      </c>
      <c r="Q51" s="234">
        <f>-[6]Base!T31*1000</f>
        <v>-94376606.707114816</v>
      </c>
      <c r="R51" s="234">
        <f>-[6]Base!U31*1000</f>
        <v>-97263587.106285423</v>
      </c>
      <c r="S51" s="234">
        <f>-[6]Base!V31*1000</f>
        <v>-100238880.23586671</v>
      </c>
      <c r="T51" s="234">
        <f>-[6]Base!W31*1000</f>
        <v>-103305187.58228187</v>
      </c>
      <c r="U51" s="234">
        <f>-[6]Base!X31*1000</f>
        <v>-106465293.27042384</v>
      </c>
      <c r="V51" s="234">
        <f>-[6]Base!Y31*1000</f>
        <v>-109722066.59156612</v>
      </c>
      <c r="W51" s="234">
        <f>-[6]Base!Z31*1000</f>
        <v>-113078464.60860211</v>
      </c>
      <c r="X51" s="234">
        <f>-[6]Base!AA31*1000</f>
        <v>-116537534.84097923</v>
      </c>
      <c r="Y51" s="234">
        <f>-[6]Base!AB31*1000</f>
        <v>-120102418.03176479</v>
      </c>
      <c r="Z51" s="234">
        <f>-[6]Base!AC31*1000</f>
        <v>0</v>
      </c>
      <c r="AA51" s="234">
        <f>-[6]Base!AD31*1000</f>
        <v>0</v>
      </c>
    </row>
    <row r="52" spans="1:27">
      <c r="A52" s="232" t="s">
        <v>563</v>
      </c>
      <c r="B52" s="234">
        <f>-([6]Base!E29+[6]Base!E30)*1000</f>
        <v>0</v>
      </c>
      <c r="C52" s="234">
        <f>-([6]Base!F29+[6]Base!F30)*1000</f>
        <v>0</v>
      </c>
      <c r="D52" s="234">
        <f>-([6]Base!G29+[6]Base!G30)*1000</f>
        <v>0</v>
      </c>
      <c r="E52" s="234">
        <f>-([6]Base!H29+[6]Base!H30)*1000</f>
        <v>0</v>
      </c>
      <c r="F52" s="234">
        <f>-([6]Base!I29+[6]Base!I30)*1000</f>
        <v>-103433246.03496866</v>
      </c>
      <c r="G52" s="234">
        <f>-([6]Base!J29+[6]Base!J30)*1000</f>
        <v>-106788244.41544837</v>
      </c>
      <c r="H52" s="234">
        <f>-([6]Base!K29+[6]Base!K30)*1000</f>
        <v>-110100205.5386761</v>
      </c>
      <c r="I52" s="234">
        <f>-([6]Base!L29+[6]Base!L30)*1000</f>
        <v>-113514671.17217179</v>
      </c>
      <c r="J52" s="234">
        <f>-([6]Base!M29+[6]Base!M30)*1000</f>
        <v>-116954756.60697688</v>
      </c>
      <c r="K52" s="234">
        <f>-([6]Base!N29+[6]Base!N30)*1000</f>
        <v>-120499038.08522823</v>
      </c>
      <c r="L52" s="234">
        <f>-([6]Base!O29+[6]Base!O30)*1000</f>
        <v>-124235530.28233565</v>
      </c>
      <c r="M52" s="234">
        <f>-([6]Base!P29+[6]Base!P30)*1000</f>
        <v>-128087646.380303</v>
      </c>
      <c r="N52" s="234">
        <f>-([6]Base!Q29+[6]Base!Q30)*1000</f>
        <v>-132058957.54905784</v>
      </c>
      <c r="O52" s="234">
        <f>-([6]Base!R29+[6]Base!R30)*1000</f>
        <v>-136153145.06675044</v>
      </c>
      <c r="P52" s="234">
        <f>-([6]Base!S29+[6]Base!S30)*1000</f>
        <v>-140183278.16072625</v>
      </c>
      <c r="Q52" s="234">
        <f>-([6]Base!T29+[6]Base!T30)*1000</f>
        <v>-144332703.19428375</v>
      </c>
      <c r="R52" s="234">
        <f>-([6]Base!U29+[6]Base!U30)*1000</f>
        <v>-148604951.20883453</v>
      </c>
      <c r="S52" s="234">
        <f>-([6]Base!V29+[6]Base!V30)*1000</f>
        <v>-153003657.76461607</v>
      </c>
      <c r="T52" s="234">
        <f>-([6]Base!W29+[6]Base!W30)*1000</f>
        <v>-157532566.03444871</v>
      </c>
      <c r="U52" s="234">
        <f>-([6]Base!X29+[6]Base!X30)*1000</f>
        <v>-162195529.98906839</v>
      </c>
      <c r="V52" s="234">
        <f>-([6]Base!Y29+[6]Base!Y30)*1000</f>
        <v>-166996517.67674485</v>
      </c>
      <c r="W52" s="234">
        <f>-([6]Base!Z29+[6]Base!Z30)*1000</f>
        <v>-171939614.59997651</v>
      </c>
      <c r="X52" s="234">
        <f>-([6]Base!AA29+[6]Base!AA30)*1000</f>
        <v>-177029027.19213578</v>
      </c>
      <c r="Y52" s="234">
        <f>-([6]Base!AB29+[6]Base!AB30)*1000</f>
        <v>-182269086.39702299</v>
      </c>
      <c r="Z52" s="234">
        <f>-([6]Base!AC29+[6]Base!AC30)*1000</f>
        <v>0</v>
      </c>
      <c r="AA52" s="234">
        <f>-([6]Base!AD29+[6]Base!AD30)*1000</f>
        <v>0</v>
      </c>
    </row>
    <row r="53" spans="1:27">
      <c r="A53" s="232" t="s">
        <v>248</v>
      </c>
      <c r="B53" s="234">
        <f>-([6]Base!E33+[6]Base!E32)*1000</f>
        <v>0</v>
      </c>
      <c r="C53" s="234">
        <f>-([6]Base!F33+[6]Base!F32)*1000</f>
        <v>0</v>
      </c>
      <c r="D53" s="234">
        <f>-([6]Base!G33+[6]Base!G32)*1000</f>
        <v>0</v>
      </c>
      <c r="E53" s="234">
        <f>-([6]Base!H33+[6]Base!H32)*1000</f>
        <v>0</v>
      </c>
      <c r="F53" s="234">
        <f>-([6]Base!I33+[6]Base!I32)*1000</f>
        <v>-151171667.28187728</v>
      </c>
      <c r="G53" s="234">
        <f>-([6]Base!J33+[6]Base!J32)*1000</f>
        <v>-156075126.45334762</v>
      </c>
      <c r="H53" s="234">
        <f>-([6]Base!K33+[6]Base!K32)*1000</f>
        <v>-160915685.01806498</v>
      </c>
      <c r="I53" s="234">
        <f>-([6]Base!L33+[6]Base!L32)*1000</f>
        <v>-165906057.86702031</v>
      </c>
      <c r="J53" s="234">
        <f>-([6]Base!M33+[6]Base!M32)*1000</f>
        <v>-170933875.04096624</v>
      </c>
      <c r="K53" s="234">
        <f>-([6]Base!N33+[6]Base!N32)*1000</f>
        <v>-176113978.73994896</v>
      </c>
      <c r="L53" s="234">
        <f>-([6]Base!O33+[6]Base!O32)*1000</f>
        <v>-181575005.79725978</v>
      </c>
      <c r="M53" s="234">
        <f>-([6]Base!P33+[6]Base!P32)*1000</f>
        <v>-187205021.63275051</v>
      </c>
      <c r="N53" s="234">
        <f>-([6]Base!Q33+[6]Base!Q32)*1000</f>
        <v>-193009245.64862302</v>
      </c>
      <c r="O53" s="234">
        <f>-([6]Base!R33+[6]Base!R32)*1000</f>
        <v>-198993058.17448142</v>
      </c>
      <c r="P53" s="234">
        <f>-([6]Base!S33+[6]Base!S32)*1000</f>
        <v>-204883252.69644606</v>
      </c>
      <c r="Q53" s="234">
        <f>-([6]Base!T33+[6]Base!T32)*1000</f>
        <v>-210947796.97626087</v>
      </c>
      <c r="R53" s="234">
        <f>-([6]Base!U33+[6]Base!U32)*1000</f>
        <v>-217191851.7667582</v>
      </c>
      <c r="S53" s="234">
        <f>-([6]Base!V33+[6]Base!V32)*1000</f>
        <v>-223620730.57905424</v>
      </c>
      <c r="T53" s="234">
        <f>-([6]Base!W33+[6]Base!W32)*1000</f>
        <v>-230239904.20419428</v>
      </c>
      <c r="U53" s="234">
        <f>-([6]Base!X33+[6]Base!X32)*1000</f>
        <v>-237055005.36863846</v>
      </c>
      <c r="V53" s="234">
        <f>-([6]Base!Y33+[6]Base!Y32)*1000</f>
        <v>-244071833.52755016</v>
      </c>
      <c r="W53" s="234">
        <f>-([6]Base!Z33+[6]Base!Z32)*1000</f>
        <v>-251296359.79996565</v>
      </c>
      <c r="X53" s="234">
        <f>-([6]Base!AA33+[6]Base!AA32)*1000</f>
        <v>-258734732.05004463</v>
      </c>
      <c r="Y53" s="234">
        <f>-([6]Base!AB33+[6]Base!AB32)*1000</f>
        <v>-266393280.11872596</v>
      </c>
      <c r="Z53" s="234">
        <f>-([6]Base!AC33+[6]Base!AC32)*1000</f>
        <v>0</v>
      </c>
      <c r="AA53" s="234">
        <f>-([6]Base!AD33+[6]Base!AD32)*1000</f>
        <v>0</v>
      </c>
    </row>
    <row r="54" spans="1:27">
      <c r="A54" s="232"/>
      <c r="B54" s="234"/>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row>
    <row r="55" spans="1:27">
      <c r="A55" s="232" t="s">
        <v>247</v>
      </c>
      <c r="B55" s="234">
        <f>-[6]Base!E35*1000</f>
        <v>0</v>
      </c>
      <c r="C55" s="234">
        <f>-[6]Base!F35*1000</f>
        <v>0</v>
      </c>
      <c r="D55" s="234">
        <f>-[6]Base!G35*1000</f>
        <v>0</v>
      </c>
      <c r="E55" s="234">
        <f>-[6]Base!H35*1000</f>
        <v>0</v>
      </c>
      <c r="F55" s="234">
        <f>-[6]Base!I35*1000</f>
        <v>-442107607.50070435</v>
      </c>
      <c r="G55" s="234">
        <f>-[6]Base!J35*1000</f>
        <v>-419435422.50066823</v>
      </c>
      <c r="H55" s="234">
        <f>-[6]Base!K35*1000</f>
        <v>-396763237.50063205</v>
      </c>
      <c r="I55" s="234">
        <f>-[6]Base!L35*1000</f>
        <v>-374091052.50059593</v>
      </c>
      <c r="J55" s="234">
        <f>-[6]Base!M35*1000</f>
        <v>-351418867.50055975</v>
      </c>
      <c r="K55" s="234">
        <f>-[6]Base!N35*1000</f>
        <v>-328746682.50052369</v>
      </c>
      <c r="L55" s="234">
        <f>-[6]Base!O35*1000</f>
        <v>-306074497.50048757</v>
      </c>
      <c r="M55" s="234">
        <f>-[6]Base!P35*1000</f>
        <v>-283402312.50045139</v>
      </c>
      <c r="N55" s="234">
        <f>-[6]Base!Q35*1000</f>
        <v>-260730127.50041527</v>
      </c>
      <c r="O55" s="234">
        <f>-[6]Base!R35*1000</f>
        <v>-238057942.50037912</v>
      </c>
      <c r="P55" s="234">
        <f>-[6]Base!S35*1000</f>
        <v>-215385757.50034297</v>
      </c>
      <c r="Q55" s="234">
        <f>-[6]Base!T35*1000</f>
        <v>-192713572.50030684</v>
      </c>
      <c r="R55" s="234">
        <f>-[6]Base!U35*1000</f>
        <v>-170041387.50027072</v>
      </c>
      <c r="S55" s="234">
        <f>-[6]Base!V35*1000</f>
        <v>-147369202.50023463</v>
      </c>
      <c r="T55" s="234">
        <f>-[6]Base!W35*1000</f>
        <v>-124697017.5001985</v>
      </c>
      <c r="U55" s="234">
        <f>-[6]Base!X35*1000</f>
        <v>-102024832.50016238</v>
      </c>
      <c r="V55" s="234">
        <f>-[6]Base!Y35*1000</f>
        <v>-79352647.500126272</v>
      </c>
      <c r="W55" s="234">
        <f>-[6]Base!Z35*1000</f>
        <v>-56680462.500090152</v>
      </c>
      <c r="X55" s="234">
        <f>-[6]Base!AA35*1000</f>
        <v>-34008277.500054024</v>
      </c>
      <c r="Y55" s="234">
        <f>-[6]Base!AB35*1000</f>
        <v>-11336092.500017904</v>
      </c>
      <c r="Z55" s="234">
        <f>-[6]Base!AC35*1000</f>
        <v>1.5879049897193909E-7</v>
      </c>
      <c r="AA55" s="234">
        <f>-[6]Base!AD35*1000</f>
        <v>1.5879049897193909E-7</v>
      </c>
    </row>
    <row r="56" spans="1:27" s="221" customFormat="1" ht="31.5">
      <c r="A56" s="233" t="s">
        <v>562</v>
      </c>
      <c r="B56" s="230">
        <f t="shared" ref="B56:AA56" si="3">B49+B50</f>
        <v>0</v>
      </c>
      <c r="C56" s="230">
        <f t="shared" si="3"/>
        <v>0</v>
      </c>
      <c r="D56" s="230">
        <f t="shared" si="3"/>
        <v>0</v>
      </c>
      <c r="E56" s="230">
        <f t="shared" si="3"/>
        <v>0</v>
      </c>
      <c r="F56" s="230">
        <f t="shared" si="3"/>
        <v>1030553863.6380055</v>
      </c>
      <c r="G56" s="230">
        <f t="shared" si="3"/>
        <v>1040006606.2126806</v>
      </c>
      <c r="H56" s="230">
        <f t="shared" si="3"/>
        <v>1041398463.7041533</v>
      </c>
      <c r="I56" s="230">
        <f t="shared" si="3"/>
        <v>1041078673.9816647</v>
      </c>
      <c r="J56" s="230">
        <f t="shared" si="3"/>
        <v>1040560275.9911709</v>
      </c>
      <c r="K56" s="230">
        <f t="shared" si="3"/>
        <v>1042860684.7450187</v>
      </c>
      <c r="L56" s="230">
        <f t="shared" si="3"/>
        <v>1042709562.052778</v>
      </c>
      <c r="M56" s="230">
        <f t="shared" si="3"/>
        <v>1042111316.4466934</v>
      </c>
      <c r="N56" s="230">
        <f t="shared" si="3"/>
        <v>1041390237.8958566</v>
      </c>
      <c r="O56" s="230">
        <f t="shared" si="3"/>
        <v>1040609694.2846622</v>
      </c>
      <c r="P56" s="230">
        <f t="shared" si="3"/>
        <v>1042870568.4037172</v>
      </c>
      <c r="Q56" s="230">
        <f t="shared" si="3"/>
        <v>1043232083.662968</v>
      </c>
      <c r="R56" s="230">
        <f t="shared" si="3"/>
        <v>1043208270.3510669</v>
      </c>
      <c r="S56" s="230">
        <f t="shared" si="3"/>
        <v>1043101688.1699735</v>
      </c>
      <c r="T56" s="230">
        <f t="shared" si="3"/>
        <v>1042972592.8170896</v>
      </c>
      <c r="U56" s="230">
        <f t="shared" si="3"/>
        <v>1043343148.1102023</v>
      </c>
      <c r="V56" s="230">
        <f t="shared" si="3"/>
        <v>1043311858.5284872</v>
      </c>
      <c r="W56" s="230">
        <f t="shared" si="3"/>
        <v>1043193855.9072647</v>
      </c>
      <c r="X56" s="230">
        <f t="shared" si="3"/>
        <v>1043051880.2008392</v>
      </c>
      <c r="Y56" s="230">
        <f t="shared" si="3"/>
        <v>1042898181.4924505</v>
      </c>
      <c r="Z56" s="230">
        <f t="shared" si="3"/>
        <v>12774402.20726905</v>
      </c>
      <c r="AA56" s="230">
        <f t="shared" si="3"/>
        <v>2554880.4414538098</v>
      </c>
    </row>
    <row r="57" spans="1:27">
      <c r="A57" s="232" t="s">
        <v>244</v>
      </c>
      <c r="B57" s="234">
        <f>-[6]Base!E37*1000</f>
        <v>0</v>
      </c>
      <c r="C57" s="234">
        <f>-[6]Base!F37*1000</f>
        <v>0</v>
      </c>
      <c r="D57" s="234">
        <f>-[6]Base!G37*1000</f>
        <v>0</v>
      </c>
      <c r="E57" s="234">
        <f>-[6]Base!H37*1000</f>
        <v>0</v>
      </c>
      <c r="F57" s="234">
        <f>-[6]Base!I37*1000</f>
        <v>-1030553863.6380055</v>
      </c>
      <c r="G57" s="234">
        <f>-[6]Base!J37*1000</f>
        <v>-1030553863.6380055</v>
      </c>
      <c r="H57" s="234">
        <f>-[6]Base!K37*1000</f>
        <v>-1030553863.6380055</v>
      </c>
      <c r="I57" s="234">
        <f>-[6]Base!L37*1000</f>
        <v>-1030553863.6380055</v>
      </c>
      <c r="J57" s="234">
        <f>-[6]Base!M37*1000</f>
        <v>-1030553863.6380055</v>
      </c>
      <c r="K57" s="234">
        <f>-[6]Base!N37*1000</f>
        <v>-1030553863.6380055</v>
      </c>
      <c r="L57" s="234">
        <f>-[6]Base!O37*1000</f>
        <v>-1030553863.6380055</v>
      </c>
      <c r="M57" s="234">
        <f>-[6]Base!P37*1000</f>
        <v>-1030553863.6380055</v>
      </c>
      <c r="N57" s="234">
        <f>-[6]Base!Q37*1000</f>
        <v>-1030553863.6380055</v>
      </c>
      <c r="O57" s="234">
        <f>-[6]Base!R37*1000</f>
        <v>-1030553863.6380055</v>
      </c>
      <c r="P57" s="234">
        <f>-[6]Base!S37*1000</f>
        <v>-1030553863.6380055</v>
      </c>
      <c r="Q57" s="234">
        <f>-[6]Base!T37*1000</f>
        <v>-1030553863.6380055</v>
      </c>
      <c r="R57" s="234">
        <f>-[6]Base!U37*1000</f>
        <v>-1030553863.6380055</v>
      </c>
      <c r="S57" s="234">
        <f>-[6]Base!V37*1000</f>
        <v>-1030553863.6380055</v>
      </c>
      <c r="T57" s="234">
        <f>-[6]Base!W37*1000</f>
        <v>-1030553863.6380055</v>
      </c>
      <c r="U57" s="234">
        <f>-[6]Base!X37*1000</f>
        <v>-1030553863.6380055</v>
      </c>
      <c r="V57" s="234">
        <f>-[6]Base!Y37*1000</f>
        <v>-1030553863.6380055</v>
      </c>
      <c r="W57" s="234">
        <f>-[6]Base!Z37*1000</f>
        <v>-1030553863.6380055</v>
      </c>
      <c r="X57" s="234">
        <f>-[6]Base!AA37*1000</f>
        <v>-1030553863.6380055</v>
      </c>
      <c r="Y57" s="234">
        <f>-[6]Base!AB37*1000</f>
        <v>-1030553863.6380055</v>
      </c>
      <c r="Z57" s="234">
        <f>-[6]Base!AC37*1000</f>
        <v>0</v>
      </c>
      <c r="AA57" s="234">
        <f>-[6]Base!AD37*1000</f>
        <v>0</v>
      </c>
    </row>
    <row r="58" spans="1:27" s="221" customFormat="1" ht="31.5">
      <c r="A58" s="233" t="s">
        <v>560</v>
      </c>
      <c r="B58" s="230">
        <f t="shared" ref="B58:AA58" si="4">B56+B57</f>
        <v>0</v>
      </c>
      <c r="C58" s="230">
        <f t="shared" si="4"/>
        <v>0</v>
      </c>
      <c r="D58" s="230">
        <f t="shared" si="4"/>
        <v>0</v>
      </c>
      <c r="E58" s="230">
        <f t="shared" si="4"/>
        <v>0</v>
      </c>
      <c r="F58" s="230">
        <f t="shared" si="4"/>
        <v>0</v>
      </c>
      <c r="G58" s="230">
        <f t="shared" si="4"/>
        <v>9452742.5746750832</v>
      </c>
      <c r="H58" s="230">
        <f t="shared" si="4"/>
        <v>10844600.066147804</v>
      </c>
      <c r="I58" s="230">
        <f t="shared" si="4"/>
        <v>10524810.343659163</v>
      </c>
      <c r="J58" s="230">
        <f t="shared" si="4"/>
        <v>10006412.353165388</v>
      </c>
      <c r="K58" s="230">
        <f t="shared" si="4"/>
        <v>12306821.107013226</v>
      </c>
      <c r="L58" s="230">
        <f t="shared" si="4"/>
        <v>12155698.414772511</v>
      </c>
      <c r="M58" s="230">
        <f t="shared" si="4"/>
        <v>11557452.808687925</v>
      </c>
      <c r="N58" s="230">
        <f t="shared" si="4"/>
        <v>10836374.257851124</v>
      </c>
      <c r="O58" s="230">
        <f t="shared" si="4"/>
        <v>10055830.646656752</v>
      </c>
      <c r="P58" s="230">
        <f t="shared" si="4"/>
        <v>12316704.765711665</v>
      </c>
      <c r="Q58" s="230">
        <f t="shared" si="4"/>
        <v>12678220.024962544</v>
      </c>
      <c r="R58" s="230">
        <f t="shared" si="4"/>
        <v>12654406.713061452</v>
      </c>
      <c r="S58" s="230">
        <f t="shared" si="4"/>
        <v>12547824.531967998</v>
      </c>
      <c r="T58" s="230">
        <f t="shared" si="4"/>
        <v>12418729.179084063</v>
      </c>
      <c r="U58" s="230">
        <f t="shared" si="4"/>
        <v>12789284.472196817</v>
      </c>
      <c r="V58" s="230">
        <f t="shared" si="4"/>
        <v>12757994.89048171</v>
      </c>
      <c r="W58" s="230">
        <f t="shared" si="4"/>
        <v>12639992.269259214</v>
      </c>
      <c r="X58" s="230">
        <f t="shared" si="4"/>
        <v>12498016.562833667</v>
      </c>
      <c r="Y58" s="230">
        <f t="shared" si="4"/>
        <v>12344317.854444981</v>
      </c>
      <c r="Z58" s="230">
        <f t="shared" si="4"/>
        <v>12774402.20726905</v>
      </c>
      <c r="AA58" s="230">
        <f t="shared" si="4"/>
        <v>2554880.4414538098</v>
      </c>
    </row>
    <row r="59" spans="1:27">
      <c r="A59" s="232" t="s">
        <v>243</v>
      </c>
      <c r="B59" s="234"/>
      <c r="C59" s="234"/>
      <c r="D59" s="234"/>
      <c r="E59" s="234"/>
      <c r="F59" s="234"/>
      <c r="G59" s="234"/>
      <c r="H59" s="234"/>
      <c r="I59" s="234"/>
      <c r="J59" s="234"/>
      <c r="K59" s="234"/>
      <c r="L59" s="234"/>
      <c r="M59" s="234"/>
      <c r="N59" s="234"/>
      <c r="O59" s="234"/>
      <c r="P59" s="234"/>
      <c r="Q59" s="234"/>
      <c r="R59" s="234"/>
      <c r="S59" s="234"/>
      <c r="T59" s="234"/>
      <c r="U59" s="234"/>
      <c r="V59" s="234"/>
      <c r="W59" s="234"/>
      <c r="X59" s="234"/>
      <c r="Y59" s="234"/>
      <c r="Z59" s="234"/>
      <c r="AA59" s="234"/>
    </row>
    <row r="60" spans="1:27" s="221" customFormat="1">
      <c r="A60" s="233" t="s">
        <v>246</v>
      </c>
      <c r="B60" s="230">
        <f t="shared" ref="B60:AA60" si="5">B58+B59</f>
        <v>0</v>
      </c>
      <c r="C60" s="230">
        <f t="shared" si="5"/>
        <v>0</v>
      </c>
      <c r="D60" s="230">
        <f t="shared" si="5"/>
        <v>0</v>
      </c>
      <c r="E60" s="230">
        <f t="shared" si="5"/>
        <v>0</v>
      </c>
      <c r="F60" s="230">
        <f t="shared" si="5"/>
        <v>0</v>
      </c>
      <c r="G60" s="230">
        <f t="shared" si="5"/>
        <v>9452742.5746750832</v>
      </c>
      <c r="H60" s="230">
        <f t="shared" si="5"/>
        <v>10844600.066147804</v>
      </c>
      <c r="I60" s="230">
        <f t="shared" si="5"/>
        <v>10524810.343659163</v>
      </c>
      <c r="J60" s="230">
        <f t="shared" si="5"/>
        <v>10006412.353165388</v>
      </c>
      <c r="K60" s="230">
        <f t="shared" si="5"/>
        <v>12306821.107013226</v>
      </c>
      <c r="L60" s="230">
        <f t="shared" si="5"/>
        <v>12155698.414772511</v>
      </c>
      <c r="M60" s="230">
        <f t="shared" si="5"/>
        <v>11557452.808687925</v>
      </c>
      <c r="N60" s="230">
        <f t="shared" si="5"/>
        <v>10836374.257851124</v>
      </c>
      <c r="O60" s="230">
        <f t="shared" si="5"/>
        <v>10055830.646656752</v>
      </c>
      <c r="P60" s="230">
        <f t="shared" si="5"/>
        <v>12316704.765711665</v>
      </c>
      <c r="Q60" s="230">
        <f t="shared" si="5"/>
        <v>12678220.024962544</v>
      </c>
      <c r="R60" s="230">
        <f t="shared" si="5"/>
        <v>12654406.713061452</v>
      </c>
      <c r="S60" s="230">
        <f t="shared" si="5"/>
        <v>12547824.531967998</v>
      </c>
      <c r="T60" s="230">
        <f t="shared" si="5"/>
        <v>12418729.179084063</v>
      </c>
      <c r="U60" s="230">
        <f t="shared" si="5"/>
        <v>12789284.472196817</v>
      </c>
      <c r="V60" s="230">
        <f t="shared" si="5"/>
        <v>12757994.89048171</v>
      </c>
      <c r="W60" s="230">
        <f t="shared" si="5"/>
        <v>12639992.269259214</v>
      </c>
      <c r="X60" s="230">
        <f t="shared" si="5"/>
        <v>12498016.562833667</v>
      </c>
      <c r="Y60" s="230">
        <f t="shared" si="5"/>
        <v>12344317.854444981</v>
      </c>
      <c r="Z60" s="230">
        <f t="shared" si="5"/>
        <v>12774402.20726905</v>
      </c>
      <c r="AA60" s="230">
        <f t="shared" si="5"/>
        <v>2554880.4414538098</v>
      </c>
    </row>
    <row r="61" spans="1:27">
      <c r="A61" s="232" t="s">
        <v>242</v>
      </c>
      <c r="B61" s="234">
        <f>-[6]Base!E88*1000</f>
        <v>0</v>
      </c>
      <c r="C61" s="234">
        <f>-[6]Base!F88*1000</f>
        <v>0</v>
      </c>
      <c r="D61" s="234">
        <f>-[6]Base!G88*1000</f>
        <v>0</v>
      </c>
      <c r="E61" s="234">
        <f>-[6]Base!H88*1000</f>
        <v>0</v>
      </c>
      <c r="F61" s="234">
        <f>-[6]Base!I88*1000</f>
        <v>-10305538.636380058</v>
      </c>
      <c r="G61" s="234">
        <f>-[6]Base!J88*1000</f>
        <v>-12196087.151315058</v>
      </c>
      <c r="H61" s="234">
        <f>-[6]Base!K88*1000</f>
        <v>-12474458.649609605</v>
      </c>
      <c r="I61" s="234">
        <f>-[6]Base!L88*1000</f>
        <v>-12410500.705111859</v>
      </c>
      <c r="J61" s="234">
        <f>-[6]Base!M88*1000</f>
        <v>-12306821.107013121</v>
      </c>
      <c r="K61" s="234">
        <f>-[6]Base!N88*1000</f>
        <v>-12766902.857782686</v>
      </c>
      <c r="L61" s="234">
        <f>-[6]Base!O88*1000</f>
        <v>-12736678.319334583</v>
      </c>
      <c r="M61" s="234">
        <f>-[6]Base!P88*1000</f>
        <v>-12617029.198117642</v>
      </c>
      <c r="N61" s="234">
        <f>-[6]Base!Q88*1000</f>
        <v>-12472813.487950288</v>
      </c>
      <c r="O61" s="234">
        <f>-[6]Base!R88*1000</f>
        <v>-12316704.765711416</v>
      </c>
      <c r="P61" s="234">
        <f>-[6]Base!S88*1000</f>
        <v>-12768879.589522392</v>
      </c>
      <c r="Q61" s="234">
        <f>-[6]Base!T88*1000</f>
        <v>-12841182.641372545</v>
      </c>
      <c r="R61" s="234">
        <f>-[6]Base!U88*1000</f>
        <v>-12836419.978992334</v>
      </c>
      <c r="S61" s="234">
        <f>-[6]Base!V88*1000</f>
        <v>-12815103.542773653</v>
      </c>
      <c r="T61" s="234">
        <f>-[6]Base!W88*1000</f>
        <v>-12789284.47219687</v>
      </c>
      <c r="U61" s="234">
        <f>-[6]Base!X88*1000</f>
        <v>-12863395.530819397</v>
      </c>
      <c r="V61" s="234">
        <f>-[6]Base!Y88*1000</f>
        <v>-12857137.614476444</v>
      </c>
      <c r="W61" s="234">
        <f>-[6]Base!Z88*1000</f>
        <v>-12833537.090231892</v>
      </c>
      <c r="X61" s="234">
        <f>-[6]Base!AA88*1000</f>
        <v>-12805141.948946817</v>
      </c>
      <c r="Y61" s="234">
        <f>-[6]Base!AB88*1000</f>
        <v>-12774402.20726905</v>
      </c>
      <c r="Z61" s="234">
        <f>-[6]Base!AC88*1000</f>
        <v>-2554880.4414538098</v>
      </c>
      <c r="AA61" s="234">
        <f>-[6]Base!AD88*1000</f>
        <v>-510976.08829076198</v>
      </c>
    </row>
    <row r="62" spans="1:27" ht="16.5" thickBot="1">
      <c r="A62" s="241" t="s">
        <v>245</v>
      </c>
      <c r="B62" s="240">
        <f t="shared" ref="B62:AA62" si="6">B60+B61</f>
        <v>0</v>
      </c>
      <c r="C62" s="240">
        <f t="shared" si="6"/>
        <v>0</v>
      </c>
      <c r="D62" s="240">
        <f t="shared" si="6"/>
        <v>0</v>
      </c>
      <c r="E62" s="240">
        <f t="shared" si="6"/>
        <v>0</v>
      </c>
      <c r="F62" s="240">
        <f t="shared" si="6"/>
        <v>-10305538.636380058</v>
      </c>
      <c r="G62" s="240">
        <f t="shared" si="6"/>
        <v>-2743344.5766399745</v>
      </c>
      <c r="H62" s="240">
        <f t="shared" si="6"/>
        <v>-1629858.5834618006</v>
      </c>
      <c r="I62" s="240">
        <f t="shared" si="6"/>
        <v>-1885690.3614526968</v>
      </c>
      <c r="J62" s="240">
        <f t="shared" si="6"/>
        <v>-2300408.7538477331</v>
      </c>
      <c r="K62" s="240">
        <f t="shared" si="6"/>
        <v>-460081.75076946057</v>
      </c>
      <c r="L62" s="240">
        <f t="shared" si="6"/>
        <v>-580979.90456207283</v>
      </c>
      <c r="M62" s="240">
        <f t="shared" si="6"/>
        <v>-1059576.3894297164</v>
      </c>
      <c r="N62" s="240">
        <f t="shared" si="6"/>
        <v>-1636439.2300991639</v>
      </c>
      <c r="O62" s="240">
        <f t="shared" si="6"/>
        <v>-2260874.1190546639</v>
      </c>
      <c r="P62" s="240">
        <f t="shared" si="6"/>
        <v>-452174.8238107264</v>
      </c>
      <c r="Q62" s="240">
        <f t="shared" si="6"/>
        <v>-162962.61641000025</v>
      </c>
      <c r="R62" s="240">
        <f t="shared" si="6"/>
        <v>-182013.26593088172</v>
      </c>
      <c r="S62" s="240">
        <f t="shared" si="6"/>
        <v>-267279.01080565527</v>
      </c>
      <c r="T62" s="240">
        <f t="shared" si="6"/>
        <v>-370555.29311280698</v>
      </c>
      <c r="U62" s="240">
        <f t="shared" si="6"/>
        <v>-74111.058622580022</v>
      </c>
      <c r="V62" s="240">
        <f t="shared" si="6"/>
        <v>-99142.723994733766</v>
      </c>
      <c r="W62" s="240">
        <f t="shared" si="6"/>
        <v>-193544.82097267732</v>
      </c>
      <c r="X62" s="240">
        <f t="shared" si="6"/>
        <v>-307125.38611315005</v>
      </c>
      <c r="Y62" s="240">
        <f t="shared" si="6"/>
        <v>-430084.35282406956</v>
      </c>
      <c r="Z62" s="240">
        <f t="shared" si="6"/>
        <v>10219521.765815239</v>
      </c>
      <c r="AA62" s="240">
        <f t="shared" si="6"/>
        <v>2043904.3531630479</v>
      </c>
    </row>
    <row r="63" spans="1:27" ht="16.5" thickBot="1">
      <c r="A63" s="239"/>
      <c r="B63" s="237"/>
      <c r="C63" s="237"/>
      <c r="D63" s="237"/>
      <c r="E63" s="237"/>
      <c r="F63" s="238"/>
      <c r="G63" s="237"/>
      <c r="H63" s="237"/>
      <c r="I63" s="237"/>
      <c r="J63" s="237"/>
      <c r="K63" s="237"/>
      <c r="L63" s="237"/>
      <c r="M63" s="237"/>
      <c r="N63" s="237"/>
      <c r="O63" s="237"/>
      <c r="P63" s="237"/>
      <c r="Q63" s="237"/>
      <c r="R63" s="237"/>
      <c r="S63" s="237"/>
      <c r="T63" s="237"/>
      <c r="U63" s="237"/>
      <c r="V63" s="237"/>
      <c r="W63" s="237"/>
      <c r="X63" s="237"/>
      <c r="Y63" s="237"/>
      <c r="Z63" s="237"/>
      <c r="AA63" s="237"/>
    </row>
    <row r="64" spans="1:27">
      <c r="A64" s="236" t="s">
        <v>561</v>
      </c>
      <c r="B64" s="235">
        <f>[6]Пер_СП!E5</f>
        <v>2020</v>
      </c>
      <c r="C64" s="235">
        <f>[6]Пер_СП!F5</f>
        <v>2021</v>
      </c>
      <c r="D64" s="235">
        <f>[6]Пер_СП!G5</f>
        <v>2022</v>
      </c>
      <c r="E64" s="235">
        <f>[6]Пер_СП!H5</f>
        <v>2023</v>
      </c>
      <c r="F64" s="235">
        <f>[6]Пер_СП!I5</f>
        <v>2024</v>
      </c>
      <c r="G64" s="235">
        <f>[6]Пер_СП!J5</f>
        <v>2025</v>
      </c>
      <c r="H64" s="235">
        <f>[6]Пер_СП!K5</f>
        <v>2026</v>
      </c>
      <c r="I64" s="235">
        <f>[6]Пер_СП!L5</f>
        <v>2027</v>
      </c>
      <c r="J64" s="235">
        <f>[6]Пер_СП!M5</f>
        <v>2028</v>
      </c>
      <c r="K64" s="235">
        <f>[6]Пер_СП!N5</f>
        <v>2029</v>
      </c>
      <c r="L64" s="235">
        <f>[6]Пер_СП!O5</f>
        <v>2030</v>
      </c>
      <c r="M64" s="235">
        <f>[6]Пер_СП!P5</f>
        <v>2031</v>
      </c>
      <c r="N64" s="235">
        <f>[6]Пер_СП!Q5</f>
        <v>2032</v>
      </c>
      <c r="O64" s="235">
        <f>[6]Пер_СП!R5</f>
        <v>2033</v>
      </c>
      <c r="P64" s="235">
        <f>[6]Пер_СП!S5</f>
        <v>2034</v>
      </c>
      <c r="Q64" s="235">
        <f>[6]Пер_СП!T5</f>
        <v>2035</v>
      </c>
      <c r="R64" s="235">
        <f>[6]Пер_СП!U5</f>
        <v>2036</v>
      </c>
      <c r="S64" s="235">
        <f>[6]Пер_СП!V5</f>
        <v>2037</v>
      </c>
      <c r="T64" s="235">
        <f>[6]Пер_СП!W5</f>
        <v>2038</v>
      </c>
      <c r="U64" s="235">
        <f>[6]Пер_СП!X5</f>
        <v>2039</v>
      </c>
      <c r="V64" s="235">
        <f>[6]Пер_СП!Y5</f>
        <v>2040</v>
      </c>
      <c r="W64" s="235">
        <f>[6]Пер_СП!Z5</f>
        <v>2041</v>
      </c>
      <c r="X64" s="235">
        <f>[6]Пер_СП!AA5</f>
        <v>2042</v>
      </c>
      <c r="Y64" s="235">
        <f>[6]Пер_СП!AB5</f>
        <v>2043</v>
      </c>
      <c r="Z64" s="235">
        <f>[6]Пер_СП!AC5</f>
        <v>2044</v>
      </c>
      <c r="AA64" s="235">
        <f>[6]Пер_СП!AD5</f>
        <v>2045</v>
      </c>
    </row>
    <row r="65" spans="1:27" s="221" customFormat="1" ht="31.5">
      <c r="A65" s="227" t="s">
        <v>560</v>
      </c>
      <c r="B65" s="230">
        <f t="shared" ref="B65:AA65" si="7">B58</f>
        <v>0</v>
      </c>
      <c r="C65" s="230">
        <f t="shared" si="7"/>
        <v>0</v>
      </c>
      <c r="D65" s="230">
        <f t="shared" si="7"/>
        <v>0</v>
      </c>
      <c r="E65" s="230">
        <f t="shared" si="7"/>
        <v>0</v>
      </c>
      <c r="F65" s="230">
        <f t="shared" si="7"/>
        <v>0</v>
      </c>
      <c r="G65" s="230">
        <f t="shared" si="7"/>
        <v>9452742.5746750832</v>
      </c>
      <c r="H65" s="230">
        <f t="shared" si="7"/>
        <v>10844600.066147804</v>
      </c>
      <c r="I65" s="230">
        <f t="shared" si="7"/>
        <v>10524810.343659163</v>
      </c>
      <c r="J65" s="230">
        <f t="shared" si="7"/>
        <v>10006412.353165388</v>
      </c>
      <c r="K65" s="230">
        <f t="shared" si="7"/>
        <v>12306821.107013226</v>
      </c>
      <c r="L65" s="230">
        <f t="shared" si="7"/>
        <v>12155698.414772511</v>
      </c>
      <c r="M65" s="230">
        <f t="shared" si="7"/>
        <v>11557452.808687925</v>
      </c>
      <c r="N65" s="230">
        <f t="shared" si="7"/>
        <v>10836374.257851124</v>
      </c>
      <c r="O65" s="230">
        <f t="shared" si="7"/>
        <v>10055830.646656752</v>
      </c>
      <c r="P65" s="230">
        <f t="shared" si="7"/>
        <v>12316704.765711665</v>
      </c>
      <c r="Q65" s="230">
        <f t="shared" si="7"/>
        <v>12678220.024962544</v>
      </c>
      <c r="R65" s="230">
        <f t="shared" si="7"/>
        <v>12654406.713061452</v>
      </c>
      <c r="S65" s="230">
        <f t="shared" si="7"/>
        <v>12547824.531967998</v>
      </c>
      <c r="T65" s="230">
        <f t="shared" si="7"/>
        <v>12418729.179084063</v>
      </c>
      <c r="U65" s="230">
        <f t="shared" si="7"/>
        <v>12789284.472196817</v>
      </c>
      <c r="V65" s="230">
        <f t="shared" si="7"/>
        <v>12757994.89048171</v>
      </c>
      <c r="W65" s="230">
        <f t="shared" si="7"/>
        <v>12639992.269259214</v>
      </c>
      <c r="X65" s="230">
        <f t="shared" si="7"/>
        <v>12498016.562833667</v>
      </c>
      <c r="Y65" s="230">
        <f t="shared" si="7"/>
        <v>12344317.854444981</v>
      </c>
      <c r="Z65" s="230">
        <f t="shared" si="7"/>
        <v>12774402.20726905</v>
      </c>
      <c r="AA65" s="230">
        <f t="shared" si="7"/>
        <v>2554880.4414538098</v>
      </c>
    </row>
    <row r="66" spans="1:27">
      <c r="A66" s="232" t="s">
        <v>244</v>
      </c>
      <c r="B66" s="234">
        <f t="shared" ref="B66:AA66" si="8">B57</f>
        <v>0</v>
      </c>
      <c r="C66" s="234">
        <f t="shared" si="8"/>
        <v>0</v>
      </c>
      <c r="D66" s="234">
        <f t="shared" si="8"/>
        <v>0</v>
      </c>
      <c r="E66" s="234">
        <f t="shared" si="8"/>
        <v>0</v>
      </c>
      <c r="F66" s="234">
        <f t="shared" si="8"/>
        <v>-1030553863.6380055</v>
      </c>
      <c r="G66" s="234">
        <f t="shared" si="8"/>
        <v>-1030553863.6380055</v>
      </c>
      <c r="H66" s="234">
        <f t="shared" si="8"/>
        <v>-1030553863.6380055</v>
      </c>
      <c r="I66" s="234">
        <f t="shared" si="8"/>
        <v>-1030553863.6380055</v>
      </c>
      <c r="J66" s="234">
        <f t="shared" si="8"/>
        <v>-1030553863.6380055</v>
      </c>
      <c r="K66" s="234">
        <f t="shared" si="8"/>
        <v>-1030553863.6380055</v>
      </c>
      <c r="L66" s="234">
        <f t="shared" si="8"/>
        <v>-1030553863.6380055</v>
      </c>
      <c r="M66" s="234">
        <f t="shared" si="8"/>
        <v>-1030553863.6380055</v>
      </c>
      <c r="N66" s="234">
        <f t="shared" si="8"/>
        <v>-1030553863.6380055</v>
      </c>
      <c r="O66" s="234">
        <f t="shared" si="8"/>
        <v>-1030553863.6380055</v>
      </c>
      <c r="P66" s="234">
        <f t="shared" si="8"/>
        <v>-1030553863.6380055</v>
      </c>
      <c r="Q66" s="234">
        <f t="shared" si="8"/>
        <v>-1030553863.6380055</v>
      </c>
      <c r="R66" s="234">
        <f t="shared" si="8"/>
        <v>-1030553863.6380055</v>
      </c>
      <c r="S66" s="234">
        <f t="shared" si="8"/>
        <v>-1030553863.6380055</v>
      </c>
      <c r="T66" s="234">
        <f t="shared" si="8"/>
        <v>-1030553863.6380055</v>
      </c>
      <c r="U66" s="234">
        <f t="shared" si="8"/>
        <v>-1030553863.6380055</v>
      </c>
      <c r="V66" s="234">
        <f t="shared" si="8"/>
        <v>-1030553863.6380055</v>
      </c>
      <c r="W66" s="234">
        <f t="shared" si="8"/>
        <v>-1030553863.6380055</v>
      </c>
      <c r="X66" s="234">
        <f t="shared" si="8"/>
        <v>-1030553863.6380055</v>
      </c>
      <c r="Y66" s="234">
        <f t="shared" si="8"/>
        <v>-1030553863.6380055</v>
      </c>
      <c r="Z66" s="234">
        <f t="shared" si="8"/>
        <v>0</v>
      </c>
      <c r="AA66" s="234">
        <f t="shared" si="8"/>
        <v>0</v>
      </c>
    </row>
    <row r="67" spans="1:27">
      <c r="A67" s="232" t="s">
        <v>243</v>
      </c>
      <c r="B67" s="234">
        <f t="shared" ref="B67:AA67" si="9">B59</f>
        <v>0</v>
      </c>
      <c r="C67" s="234">
        <f t="shared" si="9"/>
        <v>0</v>
      </c>
      <c r="D67" s="234">
        <f t="shared" si="9"/>
        <v>0</v>
      </c>
      <c r="E67" s="234">
        <f t="shared" si="9"/>
        <v>0</v>
      </c>
      <c r="F67" s="234">
        <f t="shared" si="9"/>
        <v>0</v>
      </c>
      <c r="G67" s="234">
        <f t="shared" si="9"/>
        <v>0</v>
      </c>
      <c r="H67" s="234">
        <f t="shared" si="9"/>
        <v>0</v>
      </c>
      <c r="I67" s="234">
        <f t="shared" si="9"/>
        <v>0</v>
      </c>
      <c r="J67" s="234">
        <f t="shared" si="9"/>
        <v>0</v>
      </c>
      <c r="K67" s="234">
        <f t="shared" si="9"/>
        <v>0</v>
      </c>
      <c r="L67" s="234">
        <f t="shared" si="9"/>
        <v>0</v>
      </c>
      <c r="M67" s="234">
        <f t="shared" si="9"/>
        <v>0</v>
      </c>
      <c r="N67" s="234">
        <f t="shared" si="9"/>
        <v>0</v>
      </c>
      <c r="O67" s="234">
        <f t="shared" si="9"/>
        <v>0</v>
      </c>
      <c r="P67" s="234">
        <f t="shared" si="9"/>
        <v>0</v>
      </c>
      <c r="Q67" s="234">
        <f t="shared" si="9"/>
        <v>0</v>
      </c>
      <c r="R67" s="234">
        <f t="shared" si="9"/>
        <v>0</v>
      </c>
      <c r="S67" s="234">
        <f t="shared" si="9"/>
        <v>0</v>
      </c>
      <c r="T67" s="234">
        <f t="shared" si="9"/>
        <v>0</v>
      </c>
      <c r="U67" s="234">
        <f t="shared" si="9"/>
        <v>0</v>
      </c>
      <c r="V67" s="234">
        <f t="shared" si="9"/>
        <v>0</v>
      </c>
      <c r="W67" s="234">
        <f t="shared" si="9"/>
        <v>0</v>
      </c>
      <c r="X67" s="234">
        <f t="shared" si="9"/>
        <v>0</v>
      </c>
      <c r="Y67" s="234">
        <f t="shared" si="9"/>
        <v>0</v>
      </c>
      <c r="Z67" s="234">
        <f t="shared" si="9"/>
        <v>0</v>
      </c>
      <c r="AA67" s="234">
        <f t="shared" si="9"/>
        <v>0</v>
      </c>
    </row>
    <row r="68" spans="1:27">
      <c r="A68" s="232" t="s">
        <v>242</v>
      </c>
      <c r="B68" s="234">
        <f t="shared" ref="B68:AA68" si="10">B61</f>
        <v>0</v>
      </c>
      <c r="C68" s="234">
        <f t="shared" si="10"/>
        <v>0</v>
      </c>
      <c r="D68" s="234">
        <f t="shared" si="10"/>
        <v>0</v>
      </c>
      <c r="E68" s="234">
        <f t="shared" si="10"/>
        <v>0</v>
      </c>
      <c r="F68" s="234">
        <f t="shared" si="10"/>
        <v>-10305538.636380058</v>
      </c>
      <c r="G68" s="234">
        <f t="shared" si="10"/>
        <v>-12196087.151315058</v>
      </c>
      <c r="H68" s="234">
        <f t="shared" si="10"/>
        <v>-12474458.649609605</v>
      </c>
      <c r="I68" s="234">
        <f t="shared" si="10"/>
        <v>-12410500.705111859</v>
      </c>
      <c r="J68" s="234">
        <f t="shared" si="10"/>
        <v>-12306821.107013121</v>
      </c>
      <c r="K68" s="234">
        <f t="shared" si="10"/>
        <v>-12766902.857782686</v>
      </c>
      <c r="L68" s="234">
        <f t="shared" si="10"/>
        <v>-12736678.319334583</v>
      </c>
      <c r="M68" s="234">
        <f t="shared" si="10"/>
        <v>-12617029.198117642</v>
      </c>
      <c r="N68" s="234">
        <f t="shared" si="10"/>
        <v>-12472813.487950288</v>
      </c>
      <c r="O68" s="234">
        <f t="shared" si="10"/>
        <v>-12316704.765711416</v>
      </c>
      <c r="P68" s="234">
        <f t="shared" si="10"/>
        <v>-12768879.589522392</v>
      </c>
      <c r="Q68" s="234">
        <f t="shared" si="10"/>
        <v>-12841182.641372545</v>
      </c>
      <c r="R68" s="234">
        <f t="shared" si="10"/>
        <v>-12836419.978992334</v>
      </c>
      <c r="S68" s="234">
        <f t="shared" si="10"/>
        <v>-12815103.542773653</v>
      </c>
      <c r="T68" s="234">
        <f t="shared" si="10"/>
        <v>-12789284.47219687</v>
      </c>
      <c r="U68" s="234">
        <f t="shared" si="10"/>
        <v>-12863395.530819397</v>
      </c>
      <c r="V68" s="234">
        <f t="shared" si="10"/>
        <v>-12857137.614476444</v>
      </c>
      <c r="W68" s="234">
        <f t="shared" si="10"/>
        <v>-12833537.090231892</v>
      </c>
      <c r="X68" s="234">
        <f t="shared" si="10"/>
        <v>-12805141.948946817</v>
      </c>
      <c r="Y68" s="234">
        <f t="shared" si="10"/>
        <v>-12774402.20726905</v>
      </c>
      <c r="Z68" s="234">
        <f t="shared" si="10"/>
        <v>-2554880.4414538098</v>
      </c>
      <c r="AA68" s="234">
        <f t="shared" si="10"/>
        <v>-510976.08829076198</v>
      </c>
    </row>
    <row r="69" spans="1:27">
      <c r="A69" s="232" t="s">
        <v>559</v>
      </c>
      <c r="B69" s="234">
        <f>[6]Base!E79*1000</f>
        <v>-1812495821.8864586</v>
      </c>
      <c r="C69" s="234">
        <f>[6]Base!F79*1000</f>
        <v>-678853525.97906137</v>
      </c>
      <c r="D69" s="234">
        <f>[6]Base!G79*1000</f>
        <v>-646792810.01528203</v>
      </c>
      <c r="E69" s="234">
        <f>[6]Base!H79*1000</f>
        <v>138571215.63163424</v>
      </c>
      <c r="F69" s="234">
        <f>[6]Base!I79*1000</f>
        <v>0</v>
      </c>
      <c r="G69" s="234">
        <f>[6]Base!J79*1000</f>
        <v>0</v>
      </c>
      <c r="H69" s="234">
        <f>[6]Base!K79*1000</f>
        <v>0</v>
      </c>
      <c r="I69" s="234">
        <f>[6]Base!L79*1000</f>
        <v>0</v>
      </c>
      <c r="J69" s="234">
        <f>[6]Base!M79*1000</f>
        <v>0</v>
      </c>
      <c r="K69" s="234">
        <f>[6]Base!N79*1000</f>
        <v>0</v>
      </c>
      <c r="L69" s="234">
        <f>[6]Base!O79*1000</f>
        <v>0</v>
      </c>
      <c r="M69" s="234">
        <f>[6]Base!P79*1000</f>
        <v>0</v>
      </c>
      <c r="N69" s="234">
        <f>[6]Base!Q79*1000</f>
        <v>0</v>
      </c>
      <c r="O69" s="234">
        <f>[6]Base!R79*1000</f>
        <v>0</v>
      </c>
      <c r="P69" s="234">
        <f>[6]Base!S79*1000</f>
        <v>0</v>
      </c>
      <c r="Q69" s="234">
        <f>[6]Base!T79*1000</f>
        <v>0</v>
      </c>
      <c r="R69" s="234">
        <f>[6]Base!U79*1000</f>
        <v>0</v>
      </c>
      <c r="S69" s="234">
        <f>[6]Base!V79*1000</f>
        <v>0</v>
      </c>
      <c r="T69" s="234">
        <f>[6]Base!W79*1000</f>
        <v>0</v>
      </c>
      <c r="U69" s="234">
        <f>[6]Base!X79*1000</f>
        <v>0</v>
      </c>
      <c r="V69" s="234">
        <f>[6]Base!Y79*1000</f>
        <v>0</v>
      </c>
      <c r="W69" s="234">
        <f>[6]Base!Z79*1000</f>
        <v>0</v>
      </c>
      <c r="X69" s="234">
        <f>[6]Base!AA79*1000</f>
        <v>0</v>
      </c>
      <c r="Y69" s="234">
        <f>[6]Base!AB79*1000</f>
        <v>0</v>
      </c>
      <c r="Z69" s="234">
        <f>[6]Base!AC79*1000</f>
        <v>0</v>
      </c>
      <c r="AA69" s="234">
        <f>[6]Base!AD79*1000</f>
        <v>0</v>
      </c>
    </row>
    <row r="70" spans="1:27">
      <c r="A70" s="232" t="s">
        <v>558</v>
      </c>
      <c r="B70" s="234">
        <f>-[6]Base!E51*1000</f>
        <v>0</v>
      </c>
      <c r="C70" s="234">
        <f>-[6]Base!F51*1000</f>
        <v>0</v>
      </c>
      <c r="D70" s="234">
        <f>-[6]Base!G51*1000</f>
        <v>0</v>
      </c>
      <c r="E70" s="234">
        <f>-[6]Base!H51*1000</f>
        <v>0</v>
      </c>
      <c r="F70" s="234">
        <f>-[6]Base!I51*1000</f>
        <v>107642967.00621969</v>
      </c>
      <c r="G70" s="234">
        <f>-[6]Base!J51*1000</f>
        <v>-828843.6057423969</v>
      </c>
      <c r="H70" s="234">
        <f>-[6]Base!K51*1000</f>
        <v>-754436.51504577429</v>
      </c>
      <c r="I70" s="234">
        <f>-[6]Base!L51*1000</f>
        <v>-713829.13810129685</v>
      </c>
      <c r="J70" s="234">
        <f>-[6]Base!M51*1000</f>
        <v>-703531.52981915628</v>
      </c>
      <c r="K70" s="234">
        <f>-[6]Base!N51*1000</f>
        <v>-711655.49865622597</v>
      </c>
      <c r="L70" s="234">
        <f>-[6]Base!O51*1000</f>
        <v>-653924.72561067552</v>
      </c>
      <c r="M70" s="234">
        <f>-[6]Base!P51*1000</f>
        <v>-632195.54235663963</v>
      </c>
      <c r="N70" s="234">
        <f>-[6]Base!Q51*1000</f>
        <v>-608524.1664784262</v>
      </c>
      <c r="O70" s="234">
        <f>-[6]Base!R51*1000</f>
        <v>-584789.9620529497</v>
      </c>
      <c r="P70" s="234">
        <f>-[6]Base!S51*1000</f>
        <v>-619515.18603054865</v>
      </c>
      <c r="Q70" s="234">
        <f>-[6]Base!T51*1000</f>
        <v>-583030.75561689911</v>
      </c>
      <c r="R70" s="234">
        <f>-[6]Base!U51*1000</f>
        <v>-555895.97463005339</v>
      </c>
      <c r="S70" s="234">
        <f>-[6]Base!V51*1000</f>
        <v>-531092.56833168911</v>
      </c>
      <c r="T70" s="234">
        <f>-[6]Base!W51*1000</f>
        <v>-506176.79199005943</v>
      </c>
      <c r="U70" s="234">
        <f>-[6]Base!X51*1000</f>
        <v>-485746.40450094012</v>
      </c>
      <c r="V70" s="234">
        <f>-[6]Base!Y51*1000</f>
        <v>-455542.8541211877</v>
      </c>
      <c r="W70" s="234">
        <f>-[6]Base!Z51*1000</f>
        <v>-427709.80102894828</v>
      </c>
      <c r="X70" s="234">
        <f>-[6]Base!AA51*1000</f>
        <v>-399700.03846100008</v>
      </c>
      <c r="Y70" s="234">
        <f>-[6]Base!AB51*1000</f>
        <v>-370984.68505701749</v>
      </c>
      <c r="Z70" s="234">
        <f>-[6]Base!AC51*1000</f>
        <v>-96643585.284660503</v>
      </c>
      <c r="AA70" s="234">
        <f>-[6]Base!AD51*1000</f>
        <v>102195.2176581524</v>
      </c>
    </row>
    <row r="71" spans="1:27">
      <c r="A71" s="232" t="s">
        <v>490</v>
      </c>
      <c r="B71" s="234">
        <f>-[6]Base!E63*1000</f>
        <v>-9685334923.170084</v>
      </c>
      <c r="C71" s="234">
        <f>-[6]Base!F63*1000</f>
        <v>-3812916095.0442085</v>
      </c>
      <c r="D71" s="234">
        <f>-[6]Base!G63*1000</f>
        <v>-3667943348.8448586</v>
      </c>
      <c r="E71" s="234">
        <f>-[6]Base!H63*1000</f>
        <v>-2988706237.6841755</v>
      </c>
      <c r="F71" s="234">
        <f>-[6]Base!I63*1000</f>
        <v>0</v>
      </c>
      <c r="G71" s="234">
        <f>-[6]Base!J63*1000</f>
        <v>0</v>
      </c>
      <c r="H71" s="234">
        <f>-[6]Base!K63*1000</f>
        <v>0</v>
      </c>
      <c r="I71" s="234">
        <f>-[6]Base!L63*1000</f>
        <v>0</v>
      </c>
      <c r="J71" s="234">
        <f>-[6]Base!M63*1000</f>
        <v>0</v>
      </c>
      <c r="K71" s="234">
        <f>-[6]Base!N63*1000</f>
        <v>0</v>
      </c>
      <c r="L71" s="234">
        <f>-[6]Base!O63*1000</f>
        <v>0</v>
      </c>
      <c r="M71" s="234">
        <f>-[6]Base!P63*1000</f>
        <v>0</v>
      </c>
      <c r="N71" s="234">
        <f>-[6]Base!Q63*1000</f>
        <v>0</v>
      </c>
      <c r="O71" s="234">
        <f>-[6]Base!R63*1000</f>
        <v>0</v>
      </c>
      <c r="P71" s="234">
        <f>-[6]Base!S63*1000</f>
        <v>0</v>
      </c>
      <c r="Q71" s="234">
        <f>-[6]Base!T63*1000</f>
        <v>0</v>
      </c>
      <c r="R71" s="234">
        <f>-[6]Base!U63*1000</f>
        <v>0</v>
      </c>
      <c r="S71" s="234">
        <f>-[6]Base!V63*1000</f>
        <v>0</v>
      </c>
      <c r="T71" s="234">
        <f>-[6]Base!W63*1000</f>
        <v>0</v>
      </c>
      <c r="U71" s="234">
        <f>-[6]Base!X63*1000</f>
        <v>0</v>
      </c>
      <c r="V71" s="234">
        <f>-[6]Base!Y63*1000</f>
        <v>0</v>
      </c>
      <c r="W71" s="234">
        <f>-[6]Base!Z63*1000</f>
        <v>0</v>
      </c>
      <c r="X71" s="234">
        <f>-[6]Base!AA63*1000</f>
        <v>0</v>
      </c>
      <c r="Y71" s="234">
        <f>-[6]Base!AB63*1000</f>
        <v>0</v>
      </c>
      <c r="Z71" s="234">
        <f>-[6]Base!AC63*1000</f>
        <v>0</v>
      </c>
      <c r="AA71" s="234">
        <f>-[6]Base!AD63*1000</f>
        <v>0</v>
      </c>
    </row>
    <row r="72" spans="1:27">
      <c r="A72" s="232" t="s">
        <v>241</v>
      </c>
      <c r="B72" s="234">
        <f t="shared" ref="B72:AA72" si="11">C43-B43</f>
        <v>0</v>
      </c>
      <c r="C72" s="234">
        <f t="shared" si="11"/>
        <v>0</v>
      </c>
      <c r="D72" s="234">
        <f t="shared" si="11"/>
        <v>0</v>
      </c>
      <c r="E72" s="234">
        <f t="shared" si="11"/>
        <v>0</v>
      </c>
      <c r="F72" s="234">
        <f t="shared" si="11"/>
        <v>0</v>
      </c>
      <c r="G72" s="234">
        <f t="shared" si="11"/>
        <v>0</v>
      </c>
      <c r="H72" s="234">
        <f t="shared" si="11"/>
        <v>0</v>
      </c>
      <c r="I72" s="234">
        <f t="shared" si="11"/>
        <v>0</v>
      </c>
      <c r="J72" s="234">
        <f t="shared" si="11"/>
        <v>0</v>
      </c>
      <c r="K72" s="234">
        <f t="shared" si="11"/>
        <v>0</v>
      </c>
      <c r="L72" s="234">
        <f t="shared" si="11"/>
        <v>0</v>
      </c>
      <c r="M72" s="234">
        <f t="shared" si="11"/>
        <v>0</v>
      </c>
      <c r="N72" s="234">
        <f t="shared" si="11"/>
        <v>0</v>
      </c>
      <c r="O72" s="234">
        <f t="shared" si="11"/>
        <v>0</v>
      </c>
      <c r="P72" s="234">
        <f t="shared" si="11"/>
        <v>0</v>
      </c>
      <c r="Q72" s="234">
        <f t="shared" si="11"/>
        <v>0</v>
      </c>
      <c r="R72" s="234">
        <f t="shared" si="11"/>
        <v>0</v>
      </c>
      <c r="S72" s="234">
        <f t="shared" si="11"/>
        <v>0</v>
      </c>
      <c r="T72" s="234">
        <f t="shared" si="11"/>
        <v>0</v>
      </c>
      <c r="U72" s="234">
        <f t="shared" si="11"/>
        <v>0</v>
      </c>
      <c r="V72" s="234">
        <f t="shared" si="11"/>
        <v>0</v>
      </c>
      <c r="W72" s="234">
        <f t="shared" si="11"/>
        <v>0</v>
      </c>
      <c r="X72" s="234">
        <f t="shared" si="11"/>
        <v>0</v>
      </c>
      <c r="Y72" s="234">
        <f t="shared" si="11"/>
        <v>0</v>
      </c>
      <c r="Z72" s="234">
        <f t="shared" si="11"/>
        <v>0</v>
      </c>
      <c r="AA72" s="234">
        <f t="shared" si="11"/>
        <v>0</v>
      </c>
    </row>
    <row r="73" spans="1:27">
      <c r="A73" s="232" t="s">
        <v>557</v>
      </c>
      <c r="B73" s="234">
        <f>[6]Base!E67*1000</f>
        <v>0</v>
      </c>
      <c r="C73" s="234">
        <f>[6]Base!F67*1000</f>
        <v>0</v>
      </c>
      <c r="D73" s="234">
        <f>[6]Base!G67*1000</f>
        <v>0</v>
      </c>
      <c r="E73" s="234">
        <f>[6]Base!H67*1000</f>
        <v>0</v>
      </c>
      <c r="F73" s="234">
        <f>[6]Base!I67*1000</f>
        <v>0</v>
      </c>
      <c r="G73" s="234">
        <f>[6]Base!J67*1000</f>
        <v>0</v>
      </c>
      <c r="H73" s="234">
        <f>[6]Base!K67*1000</f>
        <v>0</v>
      </c>
      <c r="I73" s="234">
        <f>[6]Base!L67*1000</f>
        <v>0</v>
      </c>
      <c r="J73" s="234">
        <f>[6]Base!M67*1000</f>
        <v>0</v>
      </c>
      <c r="K73" s="234">
        <f>[6]Base!N67*1000</f>
        <v>0</v>
      </c>
      <c r="L73" s="234">
        <f>[6]Base!O67*1000</f>
        <v>0</v>
      </c>
      <c r="M73" s="234">
        <f>[6]Base!P67*1000</f>
        <v>0</v>
      </c>
      <c r="N73" s="234">
        <f>[6]Base!Q67*1000</f>
        <v>0</v>
      </c>
      <c r="O73" s="234">
        <f>[6]Base!R67*1000</f>
        <v>0</v>
      </c>
      <c r="P73" s="234">
        <f>[6]Base!S67*1000</f>
        <v>0</v>
      </c>
      <c r="Q73" s="234">
        <f>[6]Base!T67*1000</f>
        <v>0</v>
      </c>
      <c r="R73" s="234">
        <f>[6]Base!U67*1000</f>
        <v>0</v>
      </c>
      <c r="S73" s="234">
        <f>[6]Base!V67*1000</f>
        <v>0</v>
      </c>
      <c r="T73" s="234">
        <f>[6]Base!W67*1000</f>
        <v>0</v>
      </c>
      <c r="U73" s="234">
        <f>[6]Base!X67*1000</f>
        <v>0</v>
      </c>
      <c r="V73" s="234">
        <f>[6]Base!Y67*1000</f>
        <v>0</v>
      </c>
      <c r="W73" s="234">
        <f>[6]Base!Z67*1000</f>
        <v>0</v>
      </c>
      <c r="X73" s="234">
        <f>[6]Base!AA67*1000</f>
        <v>0</v>
      </c>
      <c r="Y73" s="234">
        <f>[6]Base!AB67*1000</f>
        <v>0</v>
      </c>
      <c r="Z73" s="234">
        <f>[6]Base!AC67*1000</f>
        <v>0</v>
      </c>
      <c r="AA73" s="234">
        <f>[6]Base!AD67*1000</f>
        <v>0</v>
      </c>
    </row>
    <row r="74" spans="1:27" s="221" customFormat="1">
      <c r="A74" s="233" t="s">
        <v>240</v>
      </c>
      <c r="B74" s="230">
        <f t="shared" ref="B74:AA74" si="12">B65-B66+SUM(B68:B71)+B73</f>
        <v>-11497830745.056543</v>
      </c>
      <c r="C74" s="230">
        <f t="shared" si="12"/>
        <v>-4491769621.0232697</v>
      </c>
      <c r="D74" s="230">
        <f t="shared" si="12"/>
        <v>-4314736158.8601408</v>
      </c>
      <c r="E74" s="230">
        <f t="shared" si="12"/>
        <v>-2850135022.0525413</v>
      </c>
      <c r="F74" s="230">
        <f t="shared" si="12"/>
        <v>1127891292.0078452</v>
      </c>
      <c r="G74" s="230">
        <f t="shared" si="12"/>
        <v>1026981675.4556231</v>
      </c>
      <c r="H74" s="230">
        <f t="shared" si="12"/>
        <v>1028169568.539498</v>
      </c>
      <c r="I74" s="230">
        <f t="shared" si="12"/>
        <v>1027954344.1384515</v>
      </c>
      <c r="J74" s="230">
        <f t="shared" si="12"/>
        <v>1027549923.3543386</v>
      </c>
      <c r="K74" s="230">
        <f t="shared" si="12"/>
        <v>1029382126.3885798</v>
      </c>
      <c r="L74" s="230">
        <f t="shared" si="12"/>
        <v>1029318959.0078328</v>
      </c>
      <c r="M74" s="230">
        <f t="shared" si="12"/>
        <v>1028862091.7062192</v>
      </c>
      <c r="N74" s="230">
        <f t="shared" si="12"/>
        <v>1028308900.2414279</v>
      </c>
      <c r="O74" s="230">
        <f t="shared" si="12"/>
        <v>1027708199.5568979</v>
      </c>
      <c r="P74" s="230">
        <f t="shared" si="12"/>
        <v>1029482173.6281642</v>
      </c>
      <c r="Q74" s="230">
        <f t="shared" si="12"/>
        <v>1029807870.2659786</v>
      </c>
      <c r="R74" s="230">
        <f t="shared" si="12"/>
        <v>1029815954.3974446</v>
      </c>
      <c r="S74" s="230">
        <f t="shared" si="12"/>
        <v>1029755492.0588682</v>
      </c>
      <c r="T74" s="230">
        <f t="shared" si="12"/>
        <v>1029677131.5529026</v>
      </c>
      <c r="U74" s="230">
        <f t="shared" si="12"/>
        <v>1029994006.1748819</v>
      </c>
      <c r="V74" s="230">
        <f t="shared" si="12"/>
        <v>1029999178.0598896</v>
      </c>
      <c r="W74" s="230">
        <f t="shared" si="12"/>
        <v>1029932609.0160038</v>
      </c>
      <c r="X74" s="230">
        <f t="shared" si="12"/>
        <v>1029847038.2134314</v>
      </c>
      <c r="Y74" s="230">
        <f t="shared" si="12"/>
        <v>1029752794.6001244</v>
      </c>
      <c r="Z74" s="230">
        <f t="shared" si="12"/>
        <v>-86424063.51884526</v>
      </c>
      <c r="AA74" s="230">
        <f t="shared" si="12"/>
        <v>2146099.5708212005</v>
      </c>
    </row>
    <row r="75" spans="1:27" s="221" customFormat="1">
      <c r="A75" s="233" t="s">
        <v>556</v>
      </c>
      <c r="B75" s="230">
        <f>B74</f>
        <v>-11497830745.056543</v>
      </c>
      <c r="C75" s="230">
        <f t="shared" ref="C75:AA75" si="13">B75+C74</f>
        <v>-15989600366.079813</v>
      </c>
      <c r="D75" s="230">
        <f t="shared" si="13"/>
        <v>-20304336524.939953</v>
      </c>
      <c r="E75" s="230">
        <f t="shared" si="13"/>
        <v>-23154471546.992493</v>
      </c>
      <c r="F75" s="230">
        <f t="shared" si="13"/>
        <v>-22026580254.984646</v>
      </c>
      <c r="G75" s="230">
        <f t="shared" si="13"/>
        <v>-20999598579.529022</v>
      </c>
      <c r="H75" s="230">
        <f t="shared" si="13"/>
        <v>-19971429010.989525</v>
      </c>
      <c r="I75" s="230">
        <f t="shared" si="13"/>
        <v>-18943474666.851074</v>
      </c>
      <c r="J75" s="230">
        <f t="shared" si="13"/>
        <v>-17915924743.496735</v>
      </c>
      <c r="K75" s="230">
        <f t="shared" si="13"/>
        <v>-16886542617.108154</v>
      </c>
      <c r="L75" s="230">
        <f t="shared" si="13"/>
        <v>-15857223658.100321</v>
      </c>
      <c r="M75" s="230">
        <f t="shared" si="13"/>
        <v>-14828361566.394102</v>
      </c>
      <c r="N75" s="230">
        <f t="shared" si="13"/>
        <v>-13800052666.152674</v>
      </c>
      <c r="O75" s="230">
        <f t="shared" si="13"/>
        <v>-12772344466.595776</v>
      </c>
      <c r="P75" s="230">
        <f t="shared" si="13"/>
        <v>-11742862292.967611</v>
      </c>
      <c r="Q75" s="230">
        <f t="shared" si="13"/>
        <v>-10713054422.701633</v>
      </c>
      <c r="R75" s="230">
        <f t="shared" si="13"/>
        <v>-9683238468.3041897</v>
      </c>
      <c r="S75" s="230">
        <f t="shared" si="13"/>
        <v>-8653482976.2453213</v>
      </c>
      <c r="T75" s="230">
        <f t="shared" si="13"/>
        <v>-7623805844.6924191</v>
      </c>
      <c r="U75" s="230">
        <f t="shared" si="13"/>
        <v>-6593811838.5175371</v>
      </c>
      <c r="V75" s="230">
        <f t="shared" si="13"/>
        <v>-5563812660.4576473</v>
      </c>
      <c r="W75" s="230">
        <f t="shared" si="13"/>
        <v>-4533880051.4416437</v>
      </c>
      <c r="X75" s="230">
        <f t="shared" si="13"/>
        <v>-3504033013.2282124</v>
      </c>
      <c r="Y75" s="230">
        <f t="shared" si="13"/>
        <v>-2474280218.628088</v>
      </c>
      <c r="Z75" s="230">
        <f t="shared" si="13"/>
        <v>-2560704282.1469331</v>
      </c>
      <c r="AA75" s="230">
        <f t="shared" si="13"/>
        <v>-2558558182.5761118</v>
      </c>
    </row>
    <row r="76" spans="1:27">
      <c r="A76" s="232" t="s">
        <v>239</v>
      </c>
      <c r="B76" s="231">
        <f>1/(1+'5. Анализ эконом эффективности'!$B$36)^('5. Анализ эконом эффективности'!B64-'5. Анализ эконом эффективности'!$B$64+0.5)</f>
        <v>0.94533330056177955</v>
      </c>
      <c r="C76" s="231">
        <f>1/(1+'5. Анализ эконом эффективности'!$B$36)^('5. Анализ эконом эффективности'!C64-'5. Анализ эконом эффективности'!$B$64+0.5)</f>
        <v>0.84480187717764033</v>
      </c>
      <c r="D76" s="231">
        <f>1/(1+'5. Анализ эконом эффективности'!$B$36)^('5. Анализ эконом эффективности'!D64-'5. Анализ эконом эффективности'!$B$64+0.5)</f>
        <v>0.75496146307206469</v>
      </c>
      <c r="E76" s="231">
        <f>1/(1+'5. Анализ эконом эффективности'!$B$36)^('5. Анализ эконом эффективности'!E64-'5. Анализ эконом эффективности'!$B$64+0.5)</f>
        <v>0.67467512338879776</v>
      </c>
      <c r="F76" s="231">
        <f>1/(1+'5. Анализ эконом эффективности'!$B$36)^('5. Анализ эконом эффективности'!F64-'5. Анализ эконом эффективности'!$B$64+0.5)</f>
        <v>0.60292683055299168</v>
      </c>
      <c r="G76" s="231">
        <f>1/(1+'5. Анализ эконом эффективности'!$B$36)^('5. Анализ эконом эффективности'!G64-'5. Анализ эконом эффективности'!$B$64+0.5)</f>
        <v>0.5388086063923071</v>
      </c>
      <c r="H76" s="231">
        <f>1/(1+'5. Анализ эконом эффективности'!$B$36)^('5. Анализ эконом эффективности'!H64-'5. Анализ эконом эффективности'!$B$64+0.5)</f>
        <v>0.48150903162851399</v>
      </c>
      <c r="I76" s="231">
        <f>1/(1+'5. Анализ эконом эффективности'!$B$36)^('5. Анализ эконом эффективности'!I64-'5. Анализ эконом эффективности'!$B$64+0.5)</f>
        <v>0.43030297732664341</v>
      </c>
      <c r="J76" s="231">
        <f>1/(1+'5. Анализ эконом эффективности'!$B$36)^('5. Анализ эконом эффективности'!J64-'5. Анализ эконом эффективности'!$B$64+0.5)</f>
        <v>0.3845424283526751</v>
      </c>
      <c r="K76" s="231">
        <f>1/(1+'5. Анализ эконом эффективности'!$B$36)^('5. Анализ эконом эффективности'!K64-'5. Анализ эконом эффективности'!$B$64+0.5)</f>
        <v>0.3436482827101654</v>
      </c>
      <c r="L76" s="231">
        <f>1/(1+'5. Анализ эконом эффективности'!$B$36)^('5. Анализ эконом эффективности'!L64-'5. Анализ эконом эффективности'!$B$64+0.5)</f>
        <v>0.30710302297601916</v>
      </c>
      <c r="M76" s="231">
        <f>1/(1+'5. Анализ эконом эффективности'!$B$36)^('5. Анализ эконом эффективности'!M64-'5. Анализ эконом эффективности'!$B$64+0.5)</f>
        <v>0.27444416709206354</v>
      </c>
      <c r="N76" s="231">
        <f>1/(1+'5. Анализ эконом эффективности'!$B$36)^('5. Анализ эконом эффективности'!N64-'5. Анализ эконом эффективности'!$B$64+0.5)</f>
        <v>0.24525841563187092</v>
      </c>
      <c r="O76" s="231">
        <f>1/(1+'5. Анализ эконом эффективности'!$B$36)^('5. Анализ эконом эффективности'!O64-'5. Анализ эконом эффективности'!$B$64+0.5)</f>
        <v>0.21917642147620278</v>
      </c>
      <c r="P76" s="231">
        <f>1/(1+'5. Анализ эконом эффективности'!$B$36)^('5. Анализ эконом эффективности'!P64-'5. Анализ эконом эффективности'!$B$64+0.5)</f>
        <v>0.19586811570706239</v>
      </c>
      <c r="Q76" s="231">
        <f>1/(1+'5. Анализ эконом эффективности'!$B$36)^('5. Анализ эконом эффективности'!Q64-'5. Анализ эконом эффективности'!$B$64+0.5)</f>
        <v>0.17503853056931401</v>
      </c>
      <c r="R76" s="231">
        <f>1/(1+'5. Анализ эконом эффективности'!$B$36)^('5. Анализ эконом эффективности'!R64-'5. Анализ эконом эффективности'!$B$64+0.5)</f>
        <v>0.15642406663924396</v>
      </c>
      <c r="S76" s="231">
        <f>1/(1+'5. Анализ эконом эффективности'!$B$36)^('5. Анализ эконом эффективности'!S64-'5. Анализ эконом эффективности'!$B$64+0.5)</f>
        <v>0.13978915696089719</v>
      </c>
      <c r="T76" s="231">
        <f>1/(1+'5. Анализ эконом эффективности'!$B$36)^('5. Анализ эконом эффективности'!T64-'5. Анализ эконом эффективности'!$B$64+0.5)</f>
        <v>0.12492328593467132</v>
      </c>
      <c r="U76" s="231">
        <f>1/(1+'5. Анализ эконом эффективности'!$B$36)^('5. Анализ эконом эффективности'!U64-'5. Анализ эконом эффективности'!$B$64+0.5)</f>
        <v>0.11163832523205656</v>
      </c>
      <c r="V76" s="231">
        <f>1/(1+'5. Анализ эконом эффективности'!$B$36)^('5. Анализ эконом эффективности'!V64-'5. Анализ эконом эффективности'!$B$64+0.5)</f>
        <v>9.9766153022391973E-2</v>
      </c>
      <c r="W76" s="231">
        <f>1/(1+'5. Анализ эконом эффективности'!$B$36)^('5. Анализ эконом эффективности'!W64-'5. Анализ эконом эффективности'!$B$64+0.5)</f>
        <v>8.9156526382834653E-2</v>
      </c>
      <c r="X76" s="231">
        <f>1/(1+'5. Анализ эконом эффективности'!$B$36)^('5. Анализ эконом эффективности'!X64-'5. Анализ эконом эффективности'!$B$64+0.5)</f>
        <v>7.9675179966786996E-2</v>
      </c>
      <c r="Y76" s="231">
        <f>1/(1+'5. Анализ эконом эффективности'!$B$36)^('5. Анализ эконом эффективности'!Y64-'5. Анализ эконом эффективности'!$B$64+0.5)</f>
        <v>7.1202126869335997E-2</v>
      </c>
      <c r="Z76" s="231">
        <f>1/(1+'5. Анализ эконом эффективности'!$B$36)^('5. Анализ эконом эффективности'!Z64-'5. Анализ эконом эффективности'!$B$64+0.5)</f>
        <v>6.3630140187074177E-2</v>
      </c>
      <c r="AA76" s="231">
        <f>1/(1+'5. Анализ эконом эффективности'!$B$36)^('5. Анализ эконом эффективности'!AA64-'5. Анализ эконом эффективности'!$B$64+0.5)</f>
        <v>5.6863396056366554E-2</v>
      </c>
    </row>
    <row r="77" spans="1:27" s="221" customFormat="1">
      <c r="A77" s="227" t="s">
        <v>491</v>
      </c>
      <c r="B77" s="230">
        <f t="shared" ref="B77:AA77" si="14">B74*B76</f>
        <v>-10869282287.525007</v>
      </c>
      <c r="C77" s="230">
        <f t="shared" si="14"/>
        <v>-3794655407.6899562</v>
      </c>
      <c r="D77" s="230">
        <f t="shared" si="14"/>
        <v>-3257459523.2629924</v>
      </c>
      <c r="E77" s="230">
        <f t="shared" si="14"/>
        <v>-1922915197.6780322</v>
      </c>
      <c r="F77" s="230">
        <f t="shared" si="14"/>
        <v>680035921.89860892</v>
      </c>
      <c r="G77" s="230">
        <f t="shared" si="14"/>
        <v>553346565.34268093</v>
      </c>
      <c r="H77" s="230">
        <f t="shared" si="14"/>
        <v>495072933.29736072</v>
      </c>
      <c r="I77" s="230">
        <f t="shared" si="14"/>
        <v>442331814.8386327</v>
      </c>
      <c r="J77" s="230">
        <f t="shared" si="14"/>
        <v>395136542.78028256</v>
      </c>
      <c r="K77" s="230">
        <f t="shared" si="14"/>
        <v>353745399.98597389</v>
      </c>
      <c r="L77" s="230">
        <f t="shared" si="14"/>
        <v>316106963.91783458</v>
      </c>
      <c r="M77" s="230">
        <f t="shared" si="14"/>
        <v>282365199.8109116</v>
      </c>
      <c r="N77" s="230">
        <f t="shared" si="14"/>
        <v>252201411.65336421</v>
      </c>
      <c r="O77" s="230">
        <f t="shared" si="14"/>
        <v>225249405.50063217</v>
      </c>
      <c r="P77" s="230">
        <f t="shared" si="14"/>
        <v>201642733.50255936</v>
      </c>
      <c r="Q77" s="230">
        <f t="shared" si="14"/>
        <v>180256056.38007164</v>
      </c>
      <c r="R77" s="230">
        <f t="shared" si="14"/>
        <v>161087999.4768225</v>
      </c>
      <c r="S77" s="230">
        <f t="shared" si="14"/>
        <v>143948652.11076304</v>
      </c>
      <c r="T77" s="230">
        <f t="shared" si="14"/>
        <v>128630650.72537543</v>
      </c>
      <c r="U77" s="230">
        <f t="shared" si="14"/>
        <v>114986805.84842035</v>
      </c>
      <c r="V77" s="230">
        <f t="shared" si="14"/>
        <v>102759055.61126091</v>
      </c>
      <c r="W77" s="230">
        <f t="shared" si="14"/>
        <v>91825213.828277081</v>
      </c>
      <c r="X77" s="230">
        <f t="shared" si="14"/>
        <v>82053248.107917711</v>
      </c>
      <c r="Y77" s="230">
        <f t="shared" si="14"/>
        <v>73320589.125171348</v>
      </c>
      <c r="Z77" s="230">
        <f t="shared" si="14"/>
        <v>-5499175.2772407271</v>
      </c>
      <c r="AA77" s="230">
        <f t="shared" si="14"/>
        <v>122034.5098720042</v>
      </c>
    </row>
    <row r="78" spans="1:27" s="221" customFormat="1">
      <c r="A78" s="227" t="s">
        <v>555</v>
      </c>
      <c r="B78" s="230">
        <f>B77</f>
        <v>-10869282287.525007</v>
      </c>
      <c r="C78" s="230">
        <f t="shared" ref="C78:AA78" si="15">B78+C77</f>
        <v>-14663937695.214964</v>
      </c>
      <c r="D78" s="230">
        <f t="shared" si="15"/>
        <v>-17921397218.477955</v>
      </c>
      <c r="E78" s="230">
        <f t="shared" si="15"/>
        <v>-19844312416.155987</v>
      </c>
      <c r="F78" s="230">
        <f t="shared" si="15"/>
        <v>-19164276494.257378</v>
      </c>
      <c r="G78" s="230">
        <f t="shared" si="15"/>
        <v>-18610929928.914696</v>
      </c>
      <c r="H78" s="230">
        <f t="shared" si="15"/>
        <v>-18115856995.617336</v>
      </c>
      <c r="I78" s="230">
        <f t="shared" si="15"/>
        <v>-17673525180.778702</v>
      </c>
      <c r="J78" s="230">
        <f t="shared" si="15"/>
        <v>-17278388637.998421</v>
      </c>
      <c r="K78" s="230">
        <f t="shared" si="15"/>
        <v>-16924643238.012447</v>
      </c>
      <c r="L78" s="230">
        <f t="shared" si="15"/>
        <v>-16608536274.094612</v>
      </c>
      <c r="M78" s="230">
        <f t="shared" si="15"/>
        <v>-16326171074.283701</v>
      </c>
      <c r="N78" s="230">
        <f t="shared" si="15"/>
        <v>-16073969662.630337</v>
      </c>
      <c r="O78" s="230">
        <f t="shared" si="15"/>
        <v>-15848720257.129705</v>
      </c>
      <c r="P78" s="230">
        <f t="shared" si="15"/>
        <v>-15647077523.627146</v>
      </c>
      <c r="Q78" s="230">
        <f t="shared" si="15"/>
        <v>-15466821467.247074</v>
      </c>
      <c r="R78" s="230">
        <f t="shared" si="15"/>
        <v>-15305733467.770252</v>
      </c>
      <c r="S78" s="230">
        <f t="shared" si="15"/>
        <v>-15161784815.659489</v>
      </c>
      <c r="T78" s="230">
        <f t="shared" si="15"/>
        <v>-15033154164.934113</v>
      </c>
      <c r="U78" s="230">
        <f t="shared" si="15"/>
        <v>-14918167359.085691</v>
      </c>
      <c r="V78" s="230">
        <f t="shared" si="15"/>
        <v>-14815408303.47443</v>
      </c>
      <c r="W78" s="230">
        <f t="shared" si="15"/>
        <v>-14723583089.646152</v>
      </c>
      <c r="X78" s="230">
        <f t="shared" si="15"/>
        <v>-14641529841.538235</v>
      </c>
      <c r="Y78" s="230">
        <f t="shared" si="15"/>
        <v>-14568209252.413063</v>
      </c>
      <c r="Z78" s="230">
        <f t="shared" si="15"/>
        <v>-14573708427.690304</v>
      </c>
      <c r="AA78" s="230">
        <f t="shared" si="15"/>
        <v>-14573586393.180431</v>
      </c>
    </row>
    <row r="79" spans="1:27" s="221" customFormat="1">
      <c r="A79" s="227" t="s">
        <v>554</v>
      </c>
      <c r="B79" s="229">
        <f>IRR(B74:AA74,13%)</f>
        <v>-9.2298891914056602E-3</v>
      </c>
      <c r="C79" s="228"/>
      <c r="D79" s="228"/>
      <c r="E79" s="228"/>
      <c r="F79" s="228"/>
      <c r="G79" s="228"/>
      <c r="H79" s="228"/>
      <c r="I79" s="228"/>
      <c r="J79" s="228"/>
      <c r="K79" s="228"/>
      <c r="L79" s="228"/>
      <c r="M79" s="228"/>
      <c r="N79" s="228"/>
      <c r="O79" s="228"/>
      <c r="P79" s="228"/>
      <c r="Q79" s="228"/>
      <c r="R79" s="228"/>
      <c r="S79" s="228"/>
      <c r="T79" s="228"/>
      <c r="U79" s="228"/>
      <c r="V79" s="228"/>
      <c r="W79" s="228"/>
      <c r="X79" s="228"/>
      <c r="Y79" s="228"/>
      <c r="Z79" s="228"/>
      <c r="AA79" s="228"/>
    </row>
    <row r="80" spans="1:27" s="221" customFormat="1">
      <c r="A80" s="227" t="s">
        <v>553</v>
      </c>
      <c r="B80" s="226" t="str">
        <f>[6]Base!E119</f>
        <v>не окупается</v>
      </c>
      <c r="C80" s="225"/>
      <c r="D80" s="225"/>
      <c r="E80" s="225"/>
      <c r="F80" s="225"/>
      <c r="G80" s="225"/>
      <c r="H80" s="225"/>
      <c r="I80" s="225"/>
      <c r="J80" s="225"/>
      <c r="K80" s="225"/>
      <c r="L80" s="225"/>
      <c r="M80" s="225"/>
      <c r="N80" s="225"/>
      <c r="O80" s="225"/>
      <c r="P80" s="225"/>
      <c r="Q80" s="225"/>
      <c r="R80" s="225"/>
      <c r="S80" s="225"/>
      <c r="T80" s="225"/>
      <c r="U80" s="225"/>
      <c r="V80" s="225"/>
      <c r="W80" s="225"/>
      <c r="X80" s="225"/>
      <c r="Y80" s="225"/>
      <c r="Z80" s="225"/>
      <c r="AA80" s="225"/>
    </row>
    <row r="81" spans="1:27" s="221" customFormat="1" ht="16.5" thickBot="1">
      <c r="A81" s="224" t="s">
        <v>552</v>
      </c>
      <c r="B81" s="223" t="str">
        <f>[6]Base!E120</f>
        <v>не окупается</v>
      </c>
      <c r="C81" s="222"/>
      <c r="D81" s="222"/>
      <c r="E81" s="222"/>
      <c r="F81" s="222"/>
      <c r="G81" s="222"/>
      <c r="H81" s="222"/>
      <c r="I81" s="222"/>
      <c r="J81" s="222"/>
      <c r="K81" s="222"/>
      <c r="L81" s="222"/>
      <c r="M81" s="222"/>
      <c r="N81" s="222"/>
      <c r="O81" s="222"/>
      <c r="P81" s="222"/>
      <c r="Q81" s="222"/>
      <c r="R81" s="222"/>
      <c r="S81" s="222"/>
      <c r="T81" s="222"/>
      <c r="U81" s="222"/>
      <c r="V81" s="222"/>
      <c r="W81" s="222"/>
      <c r="X81" s="222"/>
      <c r="Y81" s="222"/>
      <c r="Z81" s="222"/>
      <c r="AA81" s="222"/>
    </row>
    <row r="82" spans="1:27">
      <c r="C82" s="220"/>
      <c r="D82" s="220"/>
      <c r="E82" s="220"/>
      <c r="F82" s="220"/>
      <c r="G82" s="220"/>
      <c r="H82" s="220"/>
      <c r="I82" s="220"/>
      <c r="J82" s="220"/>
      <c r="K82" s="220"/>
      <c r="L82" s="220"/>
      <c r="M82" s="220"/>
      <c r="N82" s="220"/>
      <c r="O82" s="220"/>
      <c r="P82" s="220"/>
      <c r="Q82" s="220"/>
      <c r="R82" s="220"/>
      <c r="S82" s="220"/>
      <c r="T82" s="220"/>
      <c r="U82" s="220"/>
      <c r="V82" s="220"/>
      <c r="W82" s="220"/>
      <c r="X82" s="220"/>
      <c r="Y82" s="220"/>
      <c r="Z82" s="220"/>
    </row>
    <row r="83" spans="1:27">
      <c r="A83" s="385" t="s">
        <v>551</v>
      </c>
      <c r="B83" s="385"/>
      <c r="C83" s="385"/>
      <c r="D83" s="385"/>
      <c r="E83" s="385"/>
      <c r="F83" s="385"/>
      <c r="G83" s="385"/>
      <c r="H83" s="385"/>
      <c r="I83" s="385"/>
      <c r="J83" s="385"/>
      <c r="K83" s="385"/>
    </row>
    <row r="84" spans="1:27">
      <c r="A84" s="385" t="s">
        <v>550</v>
      </c>
      <c r="B84" s="385"/>
      <c r="C84" s="385"/>
      <c r="D84" s="385"/>
      <c r="E84" s="385"/>
      <c r="F84" s="385"/>
      <c r="G84" s="385"/>
      <c r="H84" s="385"/>
      <c r="I84" s="385"/>
      <c r="J84" s="385"/>
      <c r="K84" s="385"/>
    </row>
    <row r="85" spans="1:27">
      <c r="A85" s="385" t="s">
        <v>549</v>
      </c>
      <c r="B85" s="385"/>
      <c r="C85" s="385"/>
      <c r="D85" s="385"/>
      <c r="E85" s="385"/>
      <c r="F85" s="385"/>
      <c r="G85" s="385"/>
      <c r="H85" s="385"/>
      <c r="I85" s="385"/>
      <c r="J85" s="385"/>
      <c r="K85" s="385"/>
    </row>
    <row r="86" spans="1:27">
      <c r="A86" s="385" t="s">
        <v>548</v>
      </c>
      <c r="B86" s="385"/>
      <c r="C86" s="385"/>
      <c r="D86" s="385"/>
      <c r="E86" s="385"/>
      <c r="F86" s="385"/>
      <c r="G86" s="385"/>
      <c r="H86" s="385"/>
      <c r="I86" s="385"/>
      <c r="J86" s="385"/>
      <c r="K86" s="385"/>
    </row>
    <row r="87" spans="1:27">
      <c r="A87" s="385"/>
      <c r="B87" s="385"/>
      <c r="C87" s="385"/>
      <c r="D87" s="385"/>
      <c r="E87" s="385"/>
      <c r="F87" s="385"/>
      <c r="G87" s="385"/>
      <c r="H87" s="385"/>
      <c r="I87" s="385"/>
      <c r="J87" s="385"/>
      <c r="K87" s="385"/>
    </row>
    <row r="89" spans="1:27">
      <c r="B89" s="219"/>
      <c r="C89" s="219"/>
      <c r="D89" s="219"/>
      <c r="E89" s="219"/>
      <c r="F89" s="219"/>
      <c r="G89" s="219"/>
      <c r="H89" s="219"/>
      <c r="I89" s="219"/>
      <c r="J89" s="219"/>
      <c r="K89" s="219"/>
      <c r="L89" s="219"/>
      <c r="M89" s="219"/>
      <c r="N89" s="219"/>
      <c r="O89" s="219"/>
      <c r="P89" s="219"/>
    </row>
  </sheetData>
  <mergeCells count="7">
    <mergeCell ref="A85:K85"/>
    <mergeCell ref="A86:K86"/>
    <mergeCell ref="A87:K87"/>
    <mergeCell ref="D18:F18"/>
    <mergeCell ref="D19:F19"/>
    <mergeCell ref="A83:K83"/>
    <mergeCell ref="A84:K84"/>
  </mergeCells>
  <pageMargins left="0.7" right="0.7" top="0.75" bottom="0.75" header="0.3" footer="0.3"/>
  <pageSetup paperSize="8" scale="24"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6"/>
  <sheetViews>
    <sheetView view="pageBreakPreview" topLeftCell="A53" zoomScaleSheetLayoutView="100" workbookViewId="0">
      <selection activeCell="H59" sqref="H59"/>
    </sheetView>
  </sheetViews>
  <sheetFormatPr defaultRowHeight="15.75"/>
  <cols>
    <col min="1" max="1" width="9.140625" style="24"/>
    <col min="2" max="2" width="48.28515625" style="24" customWidth="1"/>
    <col min="3" max="3" width="12" style="24" bestFit="1" customWidth="1"/>
    <col min="4" max="4" width="12.85546875" style="24" customWidth="1"/>
    <col min="5" max="6" width="0" style="24" hidden="1" customWidth="1"/>
    <col min="7" max="7" width="11" style="24" customWidth="1"/>
    <col min="8" max="8" width="15.5703125" style="24" customWidth="1"/>
    <col min="9" max="10" width="18.28515625" style="24" customWidth="1"/>
    <col min="11" max="11" width="34.85546875" style="24" customWidth="1"/>
    <col min="12" max="12" width="32.28515625" style="24" customWidth="1"/>
    <col min="13" max="252" width="9.140625" style="24"/>
    <col min="253" max="253" width="37.7109375" style="24" customWidth="1"/>
    <col min="254" max="254" width="9.140625" style="24"/>
    <col min="255" max="255" width="12.85546875" style="24" customWidth="1"/>
    <col min="256" max="257" width="0" style="24" hidden="1" customWidth="1"/>
    <col min="258" max="258" width="18.28515625" style="24" customWidth="1"/>
    <col min="259" max="259" width="64.85546875" style="24" customWidth="1"/>
    <col min="260" max="263" width="9.140625" style="24"/>
    <col min="264" max="264" width="14.85546875" style="24" customWidth="1"/>
    <col min="265" max="508" width="9.140625" style="24"/>
    <col min="509" max="509" width="37.7109375" style="24" customWidth="1"/>
    <col min="510" max="510" width="9.140625" style="24"/>
    <col min="511" max="511" width="12.85546875" style="24" customWidth="1"/>
    <col min="512" max="513" width="0" style="24" hidden="1" customWidth="1"/>
    <col min="514" max="514" width="18.28515625" style="24" customWidth="1"/>
    <col min="515" max="515" width="64.85546875" style="24" customWidth="1"/>
    <col min="516" max="519" width="9.140625" style="24"/>
    <col min="520" max="520" width="14.85546875" style="24" customWidth="1"/>
    <col min="521" max="764" width="9.140625" style="24"/>
    <col min="765" max="765" width="37.7109375" style="24" customWidth="1"/>
    <col min="766" max="766" width="9.140625" style="24"/>
    <col min="767" max="767" width="12.85546875" style="24" customWidth="1"/>
    <col min="768" max="769" width="0" style="24" hidden="1" customWidth="1"/>
    <col min="770" max="770" width="18.28515625" style="24" customWidth="1"/>
    <col min="771" max="771" width="64.85546875" style="24" customWidth="1"/>
    <col min="772" max="775" width="9.140625" style="24"/>
    <col min="776" max="776" width="14.85546875" style="24" customWidth="1"/>
    <col min="777" max="1020" width="9.140625" style="24"/>
    <col min="1021" max="1021" width="37.7109375" style="24" customWidth="1"/>
    <col min="1022" max="1022" width="9.140625" style="24"/>
    <col min="1023" max="1023" width="12.85546875" style="24" customWidth="1"/>
    <col min="1024" max="1025" width="0" style="24" hidden="1" customWidth="1"/>
    <col min="1026" max="1026" width="18.28515625" style="24" customWidth="1"/>
    <col min="1027" max="1027" width="64.85546875" style="24" customWidth="1"/>
    <col min="1028" max="1031" width="9.140625" style="24"/>
    <col min="1032" max="1032" width="14.85546875" style="24" customWidth="1"/>
    <col min="1033" max="1276" width="9.140625" style="24"/>
    <col min="1277" max="1277" width="37.7109375" style="24" customWidth="1"/>
    <col min="1278" max="1278" width="9.140625" style="24"/>
    <col min="1279" max="1279" width="12.85546875" style="24" customWidth="1"/>
    <col min="1280" max="1281" width="0" style="24" hidden="1" customWidth="1"/>
    <col min="1282" max="1282" width="18.28515625" style="24" customWidth="1"/>
    <col min="1283" max="1283" width="64.85546875" style="24" customWidth="1"/>
    <col min="1284" max="1287" width="9.140625" style="24"/>
    <col min="1288" max="1288" width="14.85546875" style="24" customWidth="1"/>
    <col min="1289" max="1532" width="9.140625" style="24"/>
    <col min="1533" max="1533" width="37.7109375" style="24" customWidth="1"/>
    <col min="1534" max="1534" width="9.140625" style="24"/>
    <col min="1535" max="1535" width="12.85546875" style="24" customWidth="1"/>
    <col min="1536" max="1537" width="0" style="24" hidden="1" customWidth="1"/>
    <col min="1538" max="1538" width="18.28515625" style="24" customWidth="1"/>
    <col min="1539" max="1539" width="64.85546875" style="24" customWidth="1"/>
    <col min="1540" max="1543" width="9.140625" style="24"/>
    <col min="1544" max="1544" width="14.85546875" style="24" customWidth="1"/>
    <col min="1545" max="1788" width="9.140625" style="24"/>
    <col min="1789" max="1789" width="37.7109375" style="24" customWidth="1"/>
    <col min="1790" max="1790" width="9.140625" style="24"/>
    <col min="1791" max="1791" width="12.85546875" style="24" customWidth="1"/>
    <col min="1792" max="1793" width="0" style="24" hidden="1" customWidth="1"/>
    <col min="1794" max="1794" width="18.28515625" style="24" customWidth="1"/>
    <col min="1795" max="1795" width="64.85546875" style="24" customWidth="1"/>
    <col min="1796" max="1799" width="9.140625" style="24"/>
    <col min="1800" max="1800" width="14.85546875" style="24" customWidth="1"/>
    <col min="1801" max="2044" width="9.140625" style="24"/>
    <col min="2045" max="2045" width="37.7109375" style="24" customWidth="1"/>
    <col min="2046" max="2046" width="9.140625" style="24"/>
    <col min="2047" max="2047" width="12.85546875" style="24" customWidth="1"/>
    <col min="2048" max="2049" width="0" style="24" hidden="1" customWidth="1"/>
    <col min="2050" max="2050" width="18.28515625" style="24" customWidth="1"/>
    <col min="2051" max="2051" width="64.85546875" style="24" customWidth="1"/>
    <col min="2052" max="2055" width="9.140625" style="24"/>
    <col min="2056" max="2056" width="14.85546875" style="24" customWidth="1"/>
    <col min="2057" max="2300" width="9.140625" style="24"/>
    <col min="2301" max="2301" width="37.7109375" style="24" customWidth="1"/>
    <col min="2302" max="2302" width="9.140625" style="24"/>
    <col min="2303" max="2303" width="12.85546875" style="24" customWidth="1"/>
    <col min="2304" max="2305" width="0" style="24" hidden="1" customWidth="1"/>
    <col min="2306" max="2306" width="18.28515625" style="24" customWidth="1"/>
    <col min="2307" max="2307" width="64.85546875" style="24" customWidth="1"/>
    <col min="2308" max="2311" width="9.140625" style="24"/>
    <col min="2312" max="2312" width="14.85546875" style="24" customWidth="1"/>
    <col min="2313" max="2556" width="9.140625" style="24"/>
    <col min="2557" max="2557" width="37.7109375" style="24" customWidth="1"/>
    <col min="2558" max="2558" width="9.140625" style="24"/>
    <col min="2559" max="2559" width="12.85546875" style="24" customWidth="1"/>
    <col min="2560" max="2561" width="0" style="24" hidden="1" customWidth="1"/>
    <col min="2562" max="2562" width="18.28515625" style="24" customWidth="1"/>
    <col min="2563" max="2563" width="64.85546875" style="24" customWidth="1"/>
    <col min="2564" max="2567" width="9.140625" style="24"/>
    <col min="2568" max="2568" width="14.85546875" style="24" customWidth="1"/>
    <col min="2569" max="2812" width="9.140625" style="24"/>
    <col min="2813" max="2813" width="37.7109375" style="24" customWidth="1"/>
    <col min="2814" max="2814" width="9.140625" style="24"/>
    <col min="2815" max="2815" width="12.85546875" style="24" customWidth="1"/>
    <col min="2816" max="2817" width="0" style="24" hidden="1" customWidth="1"/>
    <col min="2818" max="2818" width="18.28515625" style="24" customWidth="1"/>
    <col min="2819" max="2819" width="64.85546875" style="24" customWidth="1"/>
    <col min="2820" max="2823" width="9.140625" style="24"/>
    <col min="2824" max="2824" width="14.85546875" style="24" customWidth="1"/>
    <col min="2825" max="3068" width="9.140625" style="24"/>
    <col min="3069" max="3069" width="37.7109375" style="24" customWidth="1"/>
    <col min="3070" max="3070" width="9.140625" style="24"/>
    <col min="3071" max="3071" width="12.85546875" style="24" customWidth="1"/>
    <col min="3072" max="3073" width="0" style="24" hidden="1" customWidth="1"/>
    <col min="3074" max="3074" width="18.28515625" style="24" customWidth="1"/>
    <col min="3075" max="3075" width="64.85546875" style="24" customWidth="1"/>
    <col min="3076" max="3079" width="9.140625" style="24"/>
    <col min="3080" max="3080" width="14.85546875" style="24" customWidth="1"/>
    <col min="3081" max="3324" width="9.140625" style="24"/>
    <col min="3325" max="3325" width="37.7109375" style="24" customWidth="1"/>
    <col min="3326" max="3326" width="9.140625" style="24"/>
    <col min="3327" max="3327" width="12.85546875" style="24" customWidth="1"/>
    <col min="3328" max="3329" width="0" style="24" hidden="1" customWidth="1"/>
    <col min="3330" max="3330" width="18.28515625" style="24" customWidth="1"/>
    <col min="3331" max="3331" width="64.85546875" style="24" customWidth="1"/>
    <col min="3332" max="3335" width="9.140625" style="24"/>
    <col min="3336" max="3336" width="14.85546875" style="24" customWidth="1"/>
    <col min="3337" max="3580" width="9.140625" style="24"/>
    <col min="3581" max="3581" width="37.7109375" style="24" customWidth="1"/>
    <col min="3582" max="3582" width="9.140625" style="24"/>
    <col min="3583" max="3583" width="12.85546875" style="24" customWidth="1"/>
    <col min="3584" max="3585" width="0" style="24" hidden="1" customWidth="1"/>
    <col min="3586" max="3586" width="18.28515625" style="24" customWidth="1"/>
    <col min="3587" max="3587" width="64.85546875" style="24" customWidth="1"/>
    <col min="3588" max="3591" width="9.140625" style="24"/>
    <col min="3592" max="3592" width="14.85546875" style="24" customWidth="1"/>
    <col min="3593" max="3836" width="9.140625" style="24"/>
    <col min="3837" max="3837" width="37.7109375" style="24" customWidth="1"/>
    <col min="3838" max="3838" width="9.140625" style="24"/>
    <col min="3839" max="3839" width="12.85546875" style="24" customWidth="1"/>
    <col min="3840" max="3841" width="0" style="24" hidden="1" customWidth="1"/>
    <col min="3842" max="3842" width="18.28515625" style="24" customWidth="1"/>
    <col min="3843" max="3843" width="64.85546875" style="24" customWidth="1"/>
    <col min="3844" max="3847" width="9.140625" style="24"/>
    <col min="3848" max="3848" width="14.85546875" style="24" customWidth="1"/>
    <col min="3849" max="4092" width="9.140625" style="24"/>
    <col min="4093" max="4093" width="37.7109375" style="24" customWidth="1"/>
    <col min="4094" max="4094" width="9.140625" style="24"/>
    <col min="4095" max="4095" width="12.85546875" style="24" customWidth="1"/>
    <col min="4096" max="4097" width="0" style="24" hidden="1" customWidth="1"/>
    <col min="4098" max="4098" width="18.28515625" style="24" customWidth="1"/>
    <col min="4099" max="4099" width="64.85546875" style="24" customWidth="1"/>
    <col min="4100" max="4103" width="9.140625" style="24"/>
    <col min="4104" max="4104" width="14.85546875" style="24" customWidth="1"/>
    <col min="4105" max="4348" width="9.140625" style="24"/>
    <col min="4349" max="4349" width="37.7109375" style="24" customWidth="1"/>
    <col min="4350" max="4350" width="9.140625" style="24"/>
    <col min="4351" max="4351" width="12.85546875" style="24" customWidth="1"/>
    <col min="4352" max="4353" width="0" style="24" hidden="1" customWidth="1"/>
    <col min="4354" max="4354" width="18.28515625" style="24" customWidth="1"/>
    <col min="4355" max="4355" width="64.85546875" style="24" customWidth="1"/>
    <col min="4356" max="4359" width="9.140625" style="24"/>
    <col min="4360" max="4360" width="14.85546875" style="24" customWidth="1"/>
    <col min="4361" max="4604" width="9.140625" style="24"/>
    <col min="4605" max="4605" width="37.7109375" style="24" customWidth="1"/>
    <col min="4606" max="4606" width="9.140625" style="24"/>
    <col min="4607" max="4607" width="12.85546875" style="24" customWidth="1"/>
    <col min="4608" max="4609" width="0" style="24" hidden="1" customWidth="1"/>
    <col min="4610" max="4610" width="18.28515625" style="24" customWidth="1"/>
    <col min="4611" max="4611" width="64.85546875" style="24" customWidth="1"/>
    <col min="4612" max="4615" width="9.140625" style="24"/>
    <col min="4616" max="4616" width="14.85546875" style="24" customWidth="1"/>
    <col min="4617" max="4860" width="9.140625" style="24"/>
    <col min="4861" max="4861" width="37.7109375" style="24" customWidth="1"/>
    <col min="4862" max="4862" width="9.140625" style="24"/>
    <col min="4863" max="4863" width="12.85546875" style="24" customWidth="1"/>
    <col min="4864" max="4865" width="0" style="24" hidden="1" customWidth="1"/>
    <col min="4866" max="4866" width="18.28515625" style="24" customWidth="1"/>
    <col min="4867" max="4867" width="64.85546875" style="24" customWidth="1"/>
    <col min="4868" max="4871" width="9.140625" style="24"/>
    <col min="4872" max="4872" width="14.85546875" style="24" customWidth="1"/>
    <col min="4873" max="5116" width="9.140625" style="24"/>
    <col min="5117" max="5117" width="37.7109375" style="24" customWidth="1"/>
    <col min="5118" max="5118" width="9.140625" style="24"/>
    <col min="5119" max="5119" width="12.85546875" style="24" customWidth="1"/>
    <col min="5120" max="5121" width="0" style="24" hidden="1" customWidth="1"/>
    <col min="5122" max="5122" width="18.28515625" style="24" customWidth="1"/>
    <col min="5123" max="5123" width="64.85546875" style="24" customWidth="1"/>
    <col min="5124" max="5127" width="9.140625" style="24"/>
    <col min="5128" max="5128" width="14.85546875" style="24" customWidth="1"/>
    <col min="5129" max="5372" width="9.140625" style="24"/>
    <col min="5373" max="5373" width="37.7109375" style="24" customWidth="1"/>
    <col min="5374" max="5374" width="9.140625" style="24"/>
    <col min="5375" max="5375" width="12.85546875" style="24" customWidth="1"/>
    <col min="5376" max="5377" width="0" style="24" hidden="1" customWidth="1"/>
    <col min="5378" max="5378" width="18.28515625" style="24" customWidth="1"/>
    <col min="5379" max="5379" width="64.85546875" style="24" customWidth="1"/>
    <col min="5380" max="5383" width="9.140625" style="24"/>
    <col min="5384" max="5384" width="14.85546875" style="24" customWidth="1"/>
    <col min="5385" max="5628" width="9.140625" style="24"/>
    <col min="5629" max="5629" width="37.7109375" style="24" customWidth="1"/>
    <col min="5630" max="5630" width="9.140625" style="24"/>
    <col min="5631" max="5631" width="12.85546875" style="24" customWidth="1"/>
    <col min="5632" max="5633" width="0" style="24" hidden="1" customWidth="1"/>
    <col min="5634" max="5634" width="18.28515625" style="24" customWidth="1"/>
    <col min="5635" max="5635" width="64.85546875" style="24" customWidth="1"/>
    <col min="5636" max="5639" width="9.140625" style="24"/>
    <col min="5640" max="5640" width="14.85546875" style="24" customWidth="1"/>
    <col min="5641" max="5884" width="9.140625" style="24"/>
    <col min="5885" max="5885" width="37.7109375" style="24" customWidth="1"/>
    <col min="5886" max="5886" width="9.140625" style="24"/>
    <col min="5887" max="5887" width="12.85546875" style="24" customWidth="1"/>
    <col min="5888" max="5889" width="0" style="24" hidden="1" customWidth="1"/>
    <col min="5890" max="5890" width="18.28515625" style="24" customWidth="1"/>
    <col min="5891" max="5891" width="64.85546875" style="24" customWidth="1"/>
    <col min="5892" max="5895" width="9.140625" style="24"/>
    <col min="5896" max="5896" width="14.85546875" style="24" customWidth="1"/>
    <col min="5897" max="6140" width="9.140625" style="24"/>
    <col min="6141" max="6141" width="37.7109375" style="24" customWidth="1"/>
    <col min="6142" max="6142" width="9.140625" style="24"/>
    <col min="6143" max="6143" width="12.85546875" style="24" customWidth="1"/>
    <col min="6144" max="6145" width="0" style="24" hidden="1" customWidth="1"/>
    <col min="6146" max="6146" width="18.28515625" style="24" customWidth="1"/>
    <col min="6147" max="6147" width="64.85546875" style="24" customWidth="1"/>
    <col min="6148" max="6151" width="9.140625" style="24"/>
    <col min="6152" max="6152" width="14.85546875" style="24" customWidth="1"/>
    <col min="6153" max="6396" width="9.140625" style="24"/>
    <col min="6397" max="6397" width="37.7109375" style="24" customWidth="1"/>
    <col min="6398" max="6398" width="9.140625" style="24"/>
    <col min="6399" max="6399" width="12.85546875" style="24" customWidth="1"/>
    <col min="6400" max="6401" width="0" style="24" hidden="1" customWidth="1"/>
    <col min="6402" max="6402" width="18.28515625" style="24" customWidth="1"/>
    <col min="6403" max="6403" width="64.85546875" style="24" customWidth="1"/>
    <col min="6404" max="6407" width="9.140625" style="24"/>
    <col min="6408" max="6408" width="14.85546875" style="24" customWidth="1"/>
    <col min="6409" max="6652" width="9.140625" style="24"/>
    <col min="6653" max="6653" width="37.7109375" style="24" customWidth="1"/>
    <col min="6654" max="6654" width="9.140625" style="24"/>
    <col min="6655" max="6655" width="12.85546875" style="24" customWidth="1"/>
    <col min="6656" max="6657" width="0" style="24" hidden="1" customWidth="1"/>
    <col min="6658" max="6658" width="18.28515625" style="24" customWidth="1"/>
    <col min="6659" max="6659" width="64.85546875" style="24" customWidth="1"/>
    <col min="6660" max="6663" width="9.140625" style="24"/>
    <col min="6664" max="6664" width="14.85546875" style="24" customWidth="1"/>
    <col min="6665" max="6908" width="9.140625" style="24"/>
    <col min="6909" max="6909" width="37.7109375" style="24" customWidth="1"/>
    <col min="6910" max="6910" width="9.140625" style="24"/>
    <col min="6911" max="6911" width="12.85546875" style="24" customWidth="1"/>
    <col min="6912" max="6913" width="0" style="24" hidden="1" customWidth="1"/>
    <col min="6914" max="6914" width="18.28515625" style="24" customWidth="1"/>
    <col min="6915" max="6915" width="64.85546875" style="24" customWidth="1"/>
    <col min="6916" max="6919" width="9.140625" style="24"/>
    <col min="6920" max="6920" width="14.85546875" style="24" customWidth="1"/>
    <col min="6921" max="7164" width="9.140625" style="24"/>
    <col min="7165" max="7165" width="37.7109375" style="24" customWidth="1"/>
    <col min="7166" max="7166" width="9.140625" style="24"/>
    <col min="7167" max="7167" width="12.85546875" style="24" customWidth="1"/>
    <col min="7168" max="7169" width="0" style="24" hidden="1" customWidth="1"/>
    <col min="7170" max="7170" width="18.28515625" style="24" customWidth="1"/>
    <col min="7171" max="7171" width="64.85546875" style="24" customWidth="1"/>
    <col min="7172" max="7175" width="9.140625" style="24"/>
    <col min="7176" max="7176" width="14.85546875" style="24" customWidth="1"/>
    <col min="7177" max="7420" width="9.140625" style="24"/>
    <col min="7421" max="7421" width="37.7109375" style="24" customWidth="1"/>
    <col min="7422" max="7422" width="9.140625" style="24"/>
    <col min="7423" max="7423" width="12.85546875" style="24" customWidth="1"/>
    <col min="7424" max="7425" width="0" style="24" hidden="1" customWidth="1"/>
    <col min="7426" max="7426" width="18.28515625" style="24" customWidth="1"/>
    <col min="7427" max="7427" width="64.85546875" style="24" customWidth="1"/>
    <col min="7428" max="7431" width="9.140625" style="24"/>
    <col min="7432" max="7432" width="14.85546875" style="24" customWidth="1"/>
    <col min="7433" max="7676" width="9.140625" style="24"/>
    <col min="7677" max="7677" width="37.7109375" style="24" customWidth="1"/>
    <col min="7678" max="7678" width="9.140625" style="24"/>
    <col min="7679" max="7679" width="12.85546875" style="24" customWidth="1"/>
    <col min="7680" max="7681" width="0" style="24" hidden="1" customWidth="1"/>
    <col min="7682" max="7682" width="18.28515625" style="24" customWidth="1"/>
    <col min="7683" max="7683" width="64.85546875" style="24" customWidth="1"/>
    <col min="7684" max="7687" width="9.140625" style="24"/>
    <col min="7688" max="7688" width="14.85546875" style="24" customWidth="1"/>
    <col min="7689" max="7932" width="9.140625" style="24"/>
    <col min="7933" max="7933" width="37.7109375" style="24" customWidth="1"/>
    <col min="7934" max="7934" width="9.140625" style="24"/>
    <col min="7935" max="7935" width="12.85546875" style="24" customWidth="1"/>
    <col min="7936" max="7937" width="0" style="24" hidden="1" customWidth="1"/>
    <col min="7938" max="7938" width="18.28515625" style="24" customWidth="1"/>
    <col min="7939" max="7939" width="64.85546875" style="24" customWidth="1"/>
    <col min="7940" max="7943" width="9.140625" style="24"/>
    <col min="7944" max="7944" width="14.85546875" style="24" customWidth="1"/>
    <col min="7945" max="8188" width="9.140625" style="24"/>
    <col min="8189" max="8189" width="37.7109375" style="24" customWidth="1"/>
    <col min="8190" max="8190" width="9.140625" style="24"/>
    <col min="8191" max="8191" width="12.85546875" style="24" customWidth="1"/>
    <col min="8192" max="8193" width="0" style="24" hidden="1" customWidth="1"/>
    <col min="8194" max="8194" width="18.28515625" style="24" customWidth="1"/>
    <col min="8195" max="8195" width="64.85546875" style="24" customWidth="1"/>
    <col min="8196" max="8199" width="9.140625" style="24"/>
    <col min="8200" max="8200" width="14.85546875" style="24" customWidth="1"/>
    <col min="8201" max="8444" width="9.140625" style="24"/>
    <col min="8445" max="8445" width="37.7109375" style="24" customWidth="1"/>
    <col min="8446" max="8446" width="9.140625" style="24"/>
    <col min="8447" max="8447" width="12.85546875" style="24" customWidth="1"/>
    <col min="8448" max="8449" width="0" style="24" hidden="1" customWidth="1"/>
    <col min="8450" max="8450" width="18.28515625" style="24" customWidth="1"/>
    <col min="8451" max="8451" width="64.85546875" style="24" customWidth="1"/>
    <col min="8452" max="8455" width="9.140625" style="24"/>
    <col min="8456" max="8456" width="14.85546875" style="24" customWidth="1"/>
    <col min="8457" max="8700" width="9.140625" style="24"/>
    <col min="8701" max="8701" width="37.7109375" style="24" customWidth="1"/>
    <col min="8702" max="8702" width="9.140625" style="24"/>
    <col min="8703" max="8703" width="12.85546875" style="24" customWidth="1"/>
    <col min="8704" max="8705" width="0" style="24" hidden="1" customWidth="1"/>
    <col min="8706" max="8706" width="18.28515625" style="24" customWidth="1"/>
    <col min="8707" max="8707" width="64.85546875" style="24" customWidth="1"/>
    <col min="8708" max="8711" width="9.140625" style="24"/>
    <col min="8712" max="8712" width="14.85546875" style="24" customWidth="1"/>
    <col min="8713" max="8956" width="9.140625" style="24"/>
    <col min="8957" max="8957" width="37.7109375" style="24" customWidth="1"/>
    <col min="8958" max="8958" width="9.140625" style="24"/>
    <col min="8959" max="8959" width="12.85546875" style="24" customWidth="1"/>
    <col min="8960" max="8961" width="0" style="24" hidden="1" customWidth="1"/>
    <col min="8962" max="8962" width="18.28515625" style="24" customWidth="1"/>
    <col min="8963" max="8963" width="64.85546875" style="24" customWidth="1"/>
    <col min="8964" max="8967" width="9.140625" style="24"/>
    <col min="8968" max="8968" width="14.85546875" style="24" customWidth="1"/>
    <col min="8969" max="9212" width="9.140625" style="24"/>
    <col min="9213" max="9213" width="37.7109375" style="24" customWidth="1"/>
    <col min="9214" max="9214" width="9.140625" style="24"/>
    <col min="9215" max="9215" width="12.85546875" style="24" customWidth="1"/>
    <col min="9216" max="9217" width="0" style="24" hidden="1" customWidth="1"/>
    <col min="9218" max="9218" width="18.28515625" style="24" customWidth="1"/>
    <col min="9219" max="9219" width="64.85546875" style="24" customWidth="1"/>
    <col min="9220" max="9223" width="9.140625" style="24"/>
    <col min="9224" max="9224" width="14.85546875" style="24" customWidth="1"/>
    <col min="9225" max="9468" width="9.140625" style="24"/>
    <col min="9469" max="9469" width="37.7109375" style="24" customWidth="1"/>
    <col min="9470" max="9470" width="9.140625" style="24"/>
    <col min="9471" max="9471" width="12.85546875" style="24" customWidth="1"/>
    <col min="9472" max="9473" width="0" style="24" hidden="1" customWidth="1"/>
    <col min="9474" max="9474" width="18.28515625" style="24" customWidth="1"/>
    <col min="9475" max="9475" width="64.85546875" style="24" customWidth="1"/>
    <col min="9476" max="9479" width="9.140625" style="24"/>
    <col min="9480" max="9480" width="14.85546875" style="24" customWidth="1"/>
    <col min="9481" max="9724" width="9.140625" style="24"/>
    <col min="9725" max="9725" width="37.7109375" style="24" customWidth="1"/>
    <col min="9726" max="9726" width="9.140625" style="24"/>
    <col min="9727" max="9727" width="12.85546875" style="24" customWidth="1"/>
    <col min="9728" max="9729" width="0" style="24" hidden="1" customWidth="1"/>
    <col min="9730" max="9730" width="18.28515625" style="24" customWidth="1"/>
    <col min="9731" max="9731" width="64.85546875" style="24" customWidth="1"/>
    <col min="9732" max="9735" width="9.140625" style="24"/>
    <col min="9736" max="9736" width="14.85546875" style="24" customWidth="1"/>
    <col min="9737" max="9980" width="9.140625" style="24"/>
    <col min="9981" max="9981" width="37.7109375" style="24" customWidth="1"/>
    <col min="9982" max="9982" width="9.140625" style="24"/>
    <col min="9983" max="9983" width="12.85546875" style="24" customWidth="1"/>
    <col min="9984" max="9985" width="0" style="24" hidden="1" customWidth="1"/>
    <col min="9986" max="9986" width="18.28515625" style="24" customWidth="1"/>
    <col min="9987" max="9987" width="64.85546875" style="24" customWidth="1"/>
    <col min="9988" max="9991" width="9.140625" style="24"/>
    <col min="9992" max="9992" width="14.85546875" style="24" customWidth="1"/>
    <col min="9993" max="10236" width="9.140625" style="24"/>
    <col min="10237" max="10237" width="37.7109375" style="24" customWidth="1"/>
    <col min="10238" max="10238" width="9.140625" style="24"/>
    <col min="10239" max="10239" width="12.85546875" style="24" customWidth="1"/>
    <col min="10240" max="10241" width="0" style="24" hidden="1" customWidth="1"/>
    <col min="10242" max="10242" width="18.28515625" style="24" customWidth="1"/>
    <col min="10243" max="10243" width="64.85546875" style="24" customWidth="1"/>
    <col min="10244" max="10247" width="9.140625" style="24"/>
    <col min="10248" max="10248" width="14.85546875" style="24" customWidth="1"/>
    <col min="10249" max="10492" width="9.140625" style="24"/>
    <col min="10493" max="10493" width="37.7109375" style="24" customWidth="1"/>
    <col min="10494" max="10494" width="9.140625" style="24"/>
    <col min="10495" max="10495" width="12.85546875" style="24" customWidth="1"/>
    <col min="10496" max="10497" width="0" style="24" hidden="1" customWidth="1"/>
    <col min="10498" max="10498" width="18.28515625" style="24" customWidth="1"/>
    <col min="10499" max="10499" width="64.85546875" style="24" customWidth="1"/>
    <col min="10500" max="10503" width="9.140625" style="24"/>
    <col min="10504" max="10504" width="14.85546875" style="24" customWidth="1"/>
    <col min="10505" max="10748" width="9.140625" style="24"/>
    <col min="10749" max="10749" width="37.7109375" style="24" customWidth="1"/>
    <col min="10750" max="10750" width="9.140625" style="24"/>
    <col min="10751" max="10751" width="12.85546875" style="24" customWidth="1"/>
    <col min="10752" max="10753" width="0" style="24" hidden="1" customWidth="1"/>
    <col min="10754" max="10754" width="18.28515625" style="24" customWidth="1"/>
    <col min="10755" max="10755" width="64.85546875" style="24" customWidth="1"/>
    <col min="10756" max="10759" width="9.140625" style="24"/>
    <col min="10760" max="10760" width="14.85546875" style="24" customWidth="1"/>
    <col min="10761" max="11004" width="9.140625" style="24"/>
    <col min="11005" max="11005" width="37.7109375" style="24" customWidth="1"/>
    <col min="11006" max="11006" width="9.140625" style="24"/>
    <col min="11007" max="11007" width="12.85546875" style="24" customWidth="1"/>
    <col min="11008" max="11009" width="0" style="24" hidden="1" customWidth="1"/>
    <col min="11010" max="11010" width="18.28515625" style="24" customWidth="1"/>
    <col min="11011" max="11011" width="64.85546875" style="24" customWidth="1"/>
    <col min="11012" max="11015" width="9.140625" style="24"/>
    <col min="11016" max="11016" width="14.85546875" style="24" customWidth="1"/>
    <col min="11017" max="11260" width="9.140625" style="24"/>
    <col min="11261" max="11261" width="37.7109375" style="24" customWidth="1"/>
    <col min="11262" max="11262" width="9.140625" style="24"/>
    <col min="11263" max="11263" width="12.85546875" style="24" customWidth="1"/>
    <col min="11264" max="11265" width="0" style="24" hidden="1" customWidth="1"/>
    <col min="11266" max="11266" width="18.28515625" style="24" customWidth="1"/>
    <col min="11267" max="11267" width="64.85546875" style="24" customWidth="1"/>
    <col min="11268" max="11271" width="9.140625" style="24"/>
    <col min="11272" max="11272" width="14.85546875" style="24" customWidth="1"/>
    <col min="11273" max="11516" width="9.140625" style="24"/>
    <col min="11517" max="11517" width="37.7109375" style="24" customWidth="1"/>
    <col min="11518" max="11518" width="9.140625" style="24"/>
    <col min="11519" max="11519" width="12.85546875" style="24" customWidth="1"/>
    <col min="11520" max="11521" width="0" style="24" hidden="1" customWidth="1"/>
    <col min="11522" max="11522" width="18.28515625" style="24" customWidth="1"/>
    <col min="11523" max="11523" width="64.85546875" style="24" customWidth="1"/>
    <col min="11524" max="11527" width="9.140625" style="24"/>
    <col min="11528" max="11528" width="14.85546875" style="24" customWidth="1"/>
    <col min="11529" max="11772" width="9.140625" style="24"/>
    <col min="11773" max="11773" width="37.7109375" style="24" customWidth="1"/>
    <col min="11774" max="11774" width="9.140625" style="24"/>
    <col min="11775" max="11775" width="12.85546875" style="24" customWidth="1"/>
    <col min="11776" max="11777" width="0" style="24" hidden="1" customWidth="1"/>
    <col min="11778" max="11778" width="18.28515625" style="24" customWidth="1"/>
    <col min="11779" max="11779" width="64.85546875" style="24" customWidth="1"/>
    <col min="11780" max="11783" width="9.140625" style="24"/>
    <col min="11784" max="11784" width="14.85546875" style="24" customWidth="1"/>
    <col min="11785" max="12028" width="9.140625" style="24"/>
    <col min="12029" max="12029" width="37.7109375" style="24" customWidth="1"/>
    <col min="12030" max="12030" width="9.140625" style="24"/>
    <col min="12031" max="12031" width="12.85546875" style="24" customWidth="1"/>
    <col min="12032" max="12033" width="0" style="24" hidden="1" customWidth="1"/>
    <col min="12034" max="12034" width="18.28515625" style="24" customWidth="1"/>
    <col min="12035" max="12035" width="64.85546875" style="24" customWidth="1"/>
    <col min="12036" max="12039" width="9.140625" style="24"/>
    <col min="12040" max="12040" width="14.85546875" style="24" customWidth="1"/>
    <col min="12041" max="12284" width="9.140625" style="24"/>
    <col min="12285" max="12285" width="37.7109375" style="24" customWidth="1"/>
    <col min="12286" max="12286" width="9.140625" style="24"/>
    <col min="12287" max="12287" width="12.85546875" style="24" customWidth="1"/>
    <col min="12288" max="12289" width="0" style="24" hidden="1" customWidth="1"/>
    <col min="12290" max="12290" width="18.28515625" style="24" customWidth="1"/>
    <col min="12291" max="12291" width="64.85546875" style="24" customWidth="1"/>
    <col min="12292" max="12295" width="9.140625" style="24"/>
    <col min="12296" max="12296" width="14.85546875" style="24" customWidth="1"/>
    <col min="12297" max="12540" width="9.140625" style="24"/>
    <col min="12541" max="12541" width="37.7109375" style="24" customWidth="1"/>
    <col min="12542" max="12542" width="9.140625" style="24"/>
    <col min="12543" max="12543" width="12.85546875" style="24" customWidth="1"/>
    <col min="12544" max="12545" width="0" style="24" hidden="1" customWidth="1"/>
    <col min="12546" max="12546" width="18.28515625" style="24" customWidth="1"/>
    <col min="12547" max="12547" width="64.85546875" style="24" customWidth="1"/>
    <col min="12548" max="12551" width="9.140625" style="24"/>
    <col min="12552" max="12552" width="14.85546875" style="24" customWidth="1"/>
    <col min="12553" max="12796" width="9.140625" style="24"/>
    <col min="12797" max="12797" width="37.7109375" style="24" customWidth="1"/>
    <col min="12798" max="12798" width="9.140625" style="24"/>
    <col min="12799" max="12799" width="12.85546875" style="24" customWidth="1"/>
    <col min="12800" max="12801" width="0" style="24" hidden="1" customWidth="1"/>
    <col min="12802" max="12802" width="18.28515625" style="24" customWidth="1"/>
    <col min="12803" max="12803" width="64.85546875" style="24" customWidth="1"/>
    <col min="12804" max="12807" width="9.140625" style="24"/>
    <col min="12808" max="12808" width="14.85546875" style="24" customWidth="1"/>
    <col min="12809" max="13052" width="9.140625" style="24"/>
    <col min="13053" max="13053" width="37.7109375" style="24" customWidth="1"/>
    <col min="13054" max="13054" width="9.140625" style="24"/>
    <col min="13055" max="13055" width="12.85546875" style="24" customWidth="1"/>
    <col min="13056" max="13057" width="0" style="24" hidden="1" customWidth="1"/>
    <col min="13058" max="13058" width="18.28515625" style="24" customWidth="1"/>
    <col min="13059" max="13059" width="64.85546875" style="24" customWidth="1"/>
    <col min="13060" max="13063" width="9.140625" style="24"/>
    <col min="13064" max="13064" width="14.85546875" style="24" customWidth="1"/>
    <col min="13065" max="13308" width="9.140625" style="24"/>
    <col min="13309" max="13309" width="37.7109375" style="24" customWidth="1"/>
    <col min="13310" max="13310" width="9.140625" style="24"/>
    <col min="13311" max="13311" width="12.85546875" style="24" customWidth="1"/>
    <col min="13312" max="13313" width="0" style="24" hidden="1" customWidth="1"/>
    <col min="13314" max="13314" width="18.28515625" style="24" customWidth="1"/>
    <col min="13315" max="13315" width="64.85546875" style="24" customWidth="1"/>
    <col min="13316" max="13319" width="9.140625" style="24"/>
    <col min="13320" max="13320" width="14.85546875" style="24" customWidth="1"/>
    <col min="13321" max="13564" width="9.140625" style="24"/>
    <col min="13565" max="13565" width="37.7109375" style="24" customWidth="1"/>
    <col min="13566" max="13566" width="9.140625" style="24"/>
    <col min="13567" max="13567" width="12.85546875" style="24" customWidth="1"/>
    <col min="13568" max="13569" width="0" style="24" hidden="1" customWidth="1"/>
    <col min="13570" max="13570" width="18.28515625" style="24" customWidth="1"/>
    <col min="13571" max="13571" width="64.85546875" style="24" customWidth="1"/>
    <col min="13572" max="13575" width="9.140625" style="24"/>
    <col min="13576" max="13576" width="14.85546875" style="24" customWidth="1"/>
    <col min="13577" max="13820" width="9.140625" style="24"/>
    <col min="13821" max="13821" width="37.7109375" style="24" customWidth="1"/>
    <col min="13822" max="13822" width="9.140625" style="24"/>
    <col min="13823" max="13823" width="12.85546875" style="24" customWidth="1"/>
    <col min="13824" max="13825" width="0" style="24" hidden="1" customWidth="1"/>
    <col min="13826" max="13826" width="18.28515625" style="24" customWidth="1"/>
    <col min="13827" max="13827" width="64.85546875" style="24" customWidth="1"/>
    <col min="13828" max="13831" width="9.140625" style="24"/>
    <col min="13832" max="13832" width="14.85546875" style="24" customWidth="1"/>
    <col min="13833" max="14076" width="9.140625" style="24"/>
    <col min="14077" max="14077" width="37.7109375" style="24" customWidth="1"/>
    <col min="14078" max="14078" width="9.140625" style="24"/>
    <col min="14079" max="14079" width="12.85546875" style="24" customWidth="1"/>
    <col min="14080" max="14081" width="0" style="24" hidden="1" customWidth="1"/>
    <col min="14082" max="14082" width="18.28515625" style="24" customWidth="1"/>
    <col min="14083" max="14083" width="64.85546875" style="24" customWidth="1"/>
    <col min="14084" max="14087" width="9.140625" style="24"/>
    <col min="14088" max="14088" width="14.85546875" style="24" customWidth="1"/>
    <col min="14089" max="14332" width="9.140625" style="24"/>
    <col min="14333" max="14333" width="37.7109375" style="24" customWidth="1"/>
    <col min="14334" max="14334" width="9.140625" style="24"/>
    <col min="14335" max="14335" width="12.85546875" style="24" customWidth="1"/>
    <col min="14336" max="14337" width="0" style="24" hidden="1" customWidth="1"/>
    <col min="14338" max="14338" width="18.28515625" style="24" customWidth="1"/>
    <col min="14339" max="14339" width="64.85546875" style="24" customWidth="1"/>
    <col min="14340" max="14343" width="9.140625" style="24"/>
    <col min="14344" max="14344" width="14.85546875" style="24" customWidth="1"/>
    <col min="14345" max="14588" width="9.140625" style="24"/>
    <col min="14589" max="14589" width="37.7109375" style="24" customWidth="1"/>
    <col min="14590" max="14590" width="9.140625" style="24"/>
    <col min="14591" max="14591" width="12.85546875" style="24" customWidth="1"/>
    <col min="14592" max="14593" width="0" style="24" hidden="1" customWidth="1"/>
    <col min="14594" max="14594" width="18.28515625" style="24" customWidth="1"/>
    <col min="14595" max="14595" width="64.85546875" style="24" customWidth="1"/>
    <col min="14596" max="14599" width="9.140625" style="24"/>
    <col min="14600" max="14600" width="14.85546875" style="24" customWidth="1"/>
    <col min="14601" max="14844" width="9.140625" style="24"/>
    <col min="14845" max="14845" width="37.7109375" style="24" customWidth="1"/>
    <col min="14846" max="14846" width="9.140625" style="24"/>
    <col min="14847" max="14847" width="12.85546875" style="24" customWidth="1"/>
    <col min="14848" max="14849" width="0" style="24" hidden="1" customWidth="1"/>
    <col min="14850" max="14850" width="18.28515625" style="24" customWidth="1"/>
    <col min="14851" max="14851" width="64.85546875" style="24" customWidth="1"/>
    <col min="14852" max="14855" width="9.140625" style="24"/>
    <col min="14856" max="14856" width="14.85546875" style="24" customWidth="1"/>
    <col min="14857" max="15100" width="9.140625" style="24"/>
    <col min="15101" max="15101" width="37.7109375" style="24" customWidth="1"/>
    <col min="15102" max="15102" width="9.140625" style="24"/>
    <col min="15103" max="15103" width="12.85546875" style="24" customWidth="1"/>
    <col min="15104" max="15105" width="0" style="24" hidden="1" customWidth="1"/>
    <col min="15106" max="15106" width="18.28515625" style="24" customWidth="1"/>
    <col min="15107" max="15107" width="64.85546875" style="24" customWidth="1"/>
    <col min="15108" max="15111" width="9.140625" style="24"/>
    <col min="15112" max="15112" width="14.85546875" style="24" customWidth="1"/>
    <col min="15113" max="15356" width="9.140625" style="24"/>
    <col min="15357" max="15357" width="37.7109375" style="24" customWidth="1"/>
    <col min="15358" max="15358" width="9.140625" style="24"/>
    <col min="15359" max="15359" width="12.85546875" style="24" customWidth="1"/>
    <col min="15360" max="15361" width="0" style="24" hidden="1" customWidth="1"/>
    <col min="15362" max="15362" width="18.28515625" style="24" customWidth="1"/>
    <col min="15363" max="15363" width="64.85546875" style="24" customWidth="1"/>
    <col min="15364" max="15367" width="9.140625" style="24"/>
    <col min="15368" max="15368" width="14.85546875" style="24" customWidth="1"/>
    <col min="15369" max="15612" width="9.140625" style="24"/>
    <col min="15613" max="15613" width="37.7109375" style="24" customWidth="1"/>
    <col min="15614" max="15614" width="9.140625" style="24"/>
    <col min="15615" max="15615" width="12.85546875" style="24" customWidth="1"/>
    <col min="15616" max="15617" width="0" style="24" hidden="1" customWidth="1"/>
    <col min="15618" max="15618" width="18.28515625" style="24" customWidth="1"/>
    <col min="15619" max="15619" width="64.85546875" style="24" customWidth="1"/>
    <col min="15620" max="15623" width="9.140625" style="24"/>
    <col min="15624" max="15624" width="14.85546875" style="24" customWidth="1"/>
    <col min="15625" max="15868" width="9.140625" style="24"/>
    <col min="15869" max="15869" width="37.7109375" style="24" customWidth="1"/>
    <col min="15870" max="15870" width="9.140625" style="24"/>
    <col min="15871" max="15871" width="12.85546875" style="24" customWidth="1"/>
    <col min="15872" max="15873" width="0" style="24" hidden="1" customWidth="1"/>
    <col min="15874" max="15874" width="18.28515625" style="24" customWidth="1"/>
    <col min="15875" max="15875" width="64.85546875" style="24" customWidth="1"/>
    <col min="15876" max="15879" width="9.140625" style="24"/>
    <col min="15880" max="15880" width="14.85546875" style="24" customWidth="1"/>
    <col min="15881" max="16124" width="9.140625" style="24"/>
    <col min="16125" max="16125" width="37.7109375" style="24" customWidth="1"/>
    <col min="16126" max="16126" width="9.140625" style="24"/>
    <col min="16127" max="16127" width="12.85546875" style="24" customWidth="1"/>
    <col min="16128" max="16129" width="0" style="24" hidden="1" customWidth="1"/>
    <col min="16130" max="16130" width="18.28515625" style="24" customWidth="1"/>
    <col min="16131" max="16131" width="64.85546875" style="24" customWidth="1"/>
    <col min="16132" max="16135" width="9.140625" style="24"/>
    <col min="16136" max="16136" width="14.85546875" style="24" customWidth="1"/>
    <col min="16137" max="16384" width="9.140625" style="24"/>
  </cols>
  <sheetData>
    <row r="1" spans="1:28" ht="18.75">
      <c r="L1" s="108" t="s">
        <v>67</v>
      </c>
    </row>
    <row r="2" spans="1:28" ht="18.75">
      <c r="L2" s="45" t="s">
        <v>9</v>
      </c>
    </row>
    <row r="3" spans="1:28" ht="18.75">
      <c r="L3" s="45" t="s">
        <v>66</v>
      </c>
    </row>
    <row r="4" spans="1:28" ht="18.75">
      <c r="K4" s="45"/>
    </row>
    <row r="5" spans="1:28" s="44" customFormat="1">
      <c r="A5" s="310" t="str">
        <f>'3.4. Паспорт надежность'!A4:Z4</f>
        <v>Год раскрытия информации: 2020 год</v>
      </c>
      <c r="B5" s="310"/>
      <c r="C5" s="310"/>
      <c r="D5" s="310"/>
      <c r="E5" s="310"/>
      <c r="F5" s="310"/>
      <c r="G5" s="310"/>
      <c r="H5" s="310"/>
      <c r="I5" s="310"/>
      <c r="J5" s="310"/>
      <c r="K5" s="310"/>
      <c r="L5" s="310"/>
      <c r="M5" s="310"/>
      <c r="N5" s="310"/>
      <c r="O5" s="310"/>
      <c r="P5" s="42"/>
      <c r="Q5" s="42"/>
      <c r="R5" s="42"/>
      <c r="S5" s="42"/>
      <c r="T5" s="42"/>
      <c r="U5" s="42"/>
      <c r="V5" s="42"/>
      <c r="W5" s="42"/>
      <c r="X5" s="42"/>
      <c r="Y5" s="42"/>
      <c r="Z5" s="42"/>
      <c r="AA5" s="42"/>
      <c r="AB5" s="42"/>
    </row>
    <row r="6" spans="1:28" s="44" customFormat="1" ht="18.75">
      <c r="A6" s="59"/>
      <c r="B6" s="59"/>
      <c r="L6" s="45"/>
    </row>
    <row r="7" spans="1:28" s="44" customFormat="1" ht="18.75">
      <c r="A7" s="314" t="s">
        <v>8</v>
      </c>
      <c r="B7" s="314"/>
      <c r="C7" s="314"/>
      <c r="D7" s="314"/>
      <c r="E7" s="314"/>
      <c r="F7" s="314"/>
      <c r="G7" s="314"/>
      <c r="H7" s="314"/>
      <c r="I7" s="314"/>
      <c r="J7" s="314"/>
      <c r="K7" s="314"/>
      <c r="L7" s="314"/>
      <c r="M7" s="314"/>
      <c r="N7" s="314"/>
      <c r="O7" s="314"/>
      <c r="P7" s="60"/>
      <c r="Q7" s="60"/>
      <c r="R7" s="60"/>
      <c r="S7" s="60"/>
      <c r="T7" s="60"/>
      <c r="U7" s="60"/>
      <c r="V7" s="60"/>
      <c r="W7" s="60"/>
      <c r="X7" s="60"/>
      <c r="Y7" s="60"/>
      <c r="Z7" s="60"/>
    </row>
    <row r="8" spans="1:28" s="44" customFormat="1" ht="18.75">
      <c r="A8" s="314"/>
      <c r="B8" s="314"/>
      <c r="C8" s="314"/>
      <c r="D8" s="314"/>
      <c r="E8" s="314"/>
      <c r="F8" s="314"/>
      <c r="G8" s="314"/>
      <c r="H8" s="314"/>
      <c r="I8" s="314"/>
      <c r="J8" s="314"/>
      <c r="K8" s="314"/>
      <c r="L8" s="314"/>
      <c r="M8" s="314"/>
      <c r="N8" s="314"/>
      <c r="O8" s="314"/>
      <c r="P8" s="60"/>
      <c r="Q8" s="60"/>
      <c r="R8" s="60"/>
      <c r="S8" s="60"/>
      <c r="T8" s="60"/>
      <c r="U8" s="60"/>
      <c r="V8" s="60"/>
      <c r="W8" s="60"/>
      <c r="X8" s="60"/>
      <c r="Y8" s="60"/>
      <c r="Z8" s="60"/>
    </row>
    <row r="9" spans="1:28" s="44" customFormat="1" ht="18.75">
      <c r="A9" s="313" t="str">
        <f>'3.4. Паспорт надежность'!A8:Z8</f>
        <v>Филиал АО "Чукотэнерго" Северные электрические сети</v>
      </c>
      <c r="B9" s="313"/>
      <c r="C9" s="313"/>
      <c r="D9" s="313"/>
      <c r="E9" s="313"/>
      <c r="F9" s="313"/>
      <c r="G9" s="313"/>
      <c r="H9" s="313"/>
      <c r="I9" s="313"/>
      <c r="J9" s="313"/>
      <c r="K9" s="313"/>
      <c r="L9" s="313"/>
      <c r="M9" s="313"/>
      <c r="N9" s="313"/>
      <c r="O9" s="313"/>
      <c r="P9" s="60"/>
      <c r="Q9" s="60"/>
      <c r="R9" s="60"/>
      <c r="S9" s="60"/>
      <c r="T9" s="60"/>
      <c r="U9" s="60"/>
      <c r="V9" s="60"/>
      <c r="W9" s="60"/>
      <c r="X9" s="60"/>
      <c r="Y9" s="60"/>
      <c r="Z9" s="60"/>
    </row>
    <row r="10" spans="1:28" s="44" customFormat="1" ht="18.75">
      <c r="A10" s="311" t="s">
        <v>7</v>
      </c>
      <c r="B10" s="311"/>
      <c r="C10" s="311"/>
      <c r="D10" s="311"/>
      <c r="E10" s="311"/>
      <c r="F10" s="311"/>
      <c r="G10" s="311"/>
      <c r="H10" s="311"/>
      <c r="I10" s="311"/>
      <c r="J10" s="311"/>
      <c r="K10" s="311"/>
      <c r="L10" s="311"/>
      <c r="M10" s="311"/>
      <c r="N10" s="311"/>
      <c r="O10" s="311"/>
      <c r="P10" s="60"/>
      <c r="Q10" s="60"/>
      <c r="R10" s="60"/>
      <c r="S10" s="60"/>
      <c r="T10" s="60"/>
      <c r="U10" s="60"/>
      <c r="V10" s="60"/>
      <c r="W10" s="60"/>
      <c r="X10" s="60"/>
      <c r="Y10" s="60"/>
      <c r="Z10" s="60"/>
    </row>
    <row r="11" spans="1:28" s="44" customFormat="1" ht="18.75">
      <c r="A11" s="314"/>
      <c r="B11" s="314"/>
      <c r="C11" s="314"/>
      <c r="D11" s="314"/>
      <c r="E11" s="314"/>
      <c r="F11" s="314"/>
      <c r="G11" s="314"/>
      <c r="H11" s="314"/>
      <c r="I11" s="314"/>
      <c r="J11" s="314"/>
      <c r="K11" s="314"/>
      <c r="L11" s="314"/>
      <c r="M11" s="314"/>
      <c r="N11" s="314"/>
      <c r="O11" s="314"/>
      <c r="P11" s="60"/>
      <c r="Q11" s="60"/>
      <c r="R11" s="60"/>
      <c r="S11" s="60"/>
      <c r="T11" s="60"/>
      <c r="U11" s="60"/>
      <c r="V11" s="60"/>
      <c r="W11" s="60"/>
      <c r="X11" s="60"/>
      <c r="Y11" s="60"/>
      <c r="Z11" s="60"/>
    </row>
    <row r="12" spans="1:28" s="44" customFormat="1" ht="18.75">
      <c r="A12" s="313" t="str">
        <f>'3.4. Паспорт надежность'!A11:Z11</f>
        <v>K_524-СЭС-23</v>
      </c>
      <c r="B12" s="313"/>
      <c r="C12" s="313"/>
      <c r="D12" s="313"/>
      <c r="E12" s="313"/>
      <c r="F12" s="313"/>
      <c r="G12" s="313"/>
      <c r="H12" s="313"/>
      <c r="I12" s="313"/>
      <c r="J12" s="313"/>
      <c r="K12" s="313"/>
      <c r="L12" s="313"/>
      <c r="M12" s="313"/>
      <c r="N12" s="313"/>
      <c r="O12" s="313"/>
      <c r="P12" s="60"/>
      <c r="Q12" s="60"/>
      <c r="R12" s="60"/>
      <c r="S12" s="60"/>
      <c r="T12" s="60"/>
      <c r="U12" s="60"/>
      <c r="V12" s="60"/>
      <c r="W12" s="60"/>
      <c r="X12" s="60"/>
      <c r="Y12" s="60"/>
      <c r="Z12" s="60"/>
    </row>
    <row r="13" spans="1:28" s="44" customFormat="1" ht="18.75">
      <c r="A13" s="311" t="s">
        <v>6</v>
      </c>
      <c r="B13" s="311"/>
      <c r="C13" s="311"/>
      <c r="D13" s="311"/>
      <c r="E13" s="311"/>
      <c r="F13" s="311"/>
      <c r="G13" s="311"/>
      <c r="H13" s="311"/>
      <c r="I13" s="311"/>
      <c r="J13" s="311"/>
      <c r="K13" s="311"/>
      <c r="L13" s="311"/>
      <c r="M13" s="311"/>
      <c r="N13" s="311"/>
      <c r="O13" s="311"/>
      <c r="P13" s="60"/>
      <c r="Q13" s="60"/>
      <c r="R13" s="60"/>
      <c r="S13" s="60"/>
      <c r="T13" s="60"/>
      <c r="U13" s="60"/>
      <c r="V13" s="60"/>
      <c r="W13" s="60"/>
      <c r="X13" s="60"/>
      <c r="Y13" s="60"/>
      <c r="Z13" s="60"/>
    </row>
    <row r="14" spans="1:28" s="61" customFormat="1" ht="15.75" customHeight="1">
      <c r="A14" s="383" t="str">
        <f>'3.4. Паспорт надежность'!A14:Z14</f>
        <v>Строительство двух одноцепных ВЛ 110 кВ Певек-Билибино (этап строительства №1)</v>
      </c>
      <c r="B14" s="383"/>
      <c r="C14" s="383"/>
      <c r="D14" s="383"/>
      <c r="E14" s="383"/>
      <c r="F14" s="383"/>
      <c r="G14" s="383"/>
      <c r="H14" s="383"/>
      <c r="I14" s="383"/>
      <c r="J14" s="383"/>
      <c r="K14" s="383"/>
      <c r="L14" s="383"/>
      <c r="M14" s="383"/>
      <c r="N14" s="383"/>
      <c r="O14" s="383"/>
      <c r="P14" s="153"/>
      <c r="Q14" s="153"/>
      <c r="R14" s="153"/>
      <c r="S14" s="153"/>
      <c r="T14" s="153"/>
      <c r="U14" s="153"/>
      <c r="V14" s="153"/>
      <c r="W14" s="153"/>
      <c r="X14" s="153"/>
      <c r="Y14" s="153"/>
      <c r="Z14" s="153"/>
    </row>
    <row r="15" spans="1:28" s="62" customFormat="1" ht="12">
      <c r="A15" s="401" t="s">
        <v>5</v>
      </c>
      <c r="B15" s="401"/>
      <c r="C15" s="401"/>
      <c r="D15" s="401"/>
      <c r="E15" s="401"/>
      <c r="F15" s="401"/>
      <c r="G15" s="401"/>
      <c r="H15" s="401"/>
      <c r="I15" s="401"/>
      <c r="J15" s="401"/>
      <c r="K15" s="401"/>
      <c r="L15" s="401"/>
      <c r="M15" s="401"/>
      <c r="N15" s="401"/>
      <c r="O15" s="401"/>
      <c r="P15" s="135"/>
      <c r="Q15" s="135"/>
      <c r="R15" s="135"/>
      <c r="S15" s="135"/>
      <c r="T15" s="135"/>
      <c r="U15" s="135"/>
      <c r="V15" s="135"/>
      <c r="W15" s="135"/>
      <c r="X15" s="135"/>
      <c r="Y15" s="135"/>
      <c r="Z15" s="135"/>
    </row>
    <row r="16" spans="1:28" s="62" customFormat="1" ht="15" customHeight="1">
      <c r="A16" s="311" t="s">
        <v>4</v>
      </c>
      <c r="B16" s="311"/>
      <c r="C16" s="311"/>
      <c r="D16" s="311"/>
      <c r="E16" s="311"/>
      <c r="F16" s="311"/>
      <c r="G16" s="311"/>
      <c r="H16" s="311"/>
      <c r="I16" s="311"/>
      <c r="J16" s="311"/>
      <c r="K16" s="311"/>
      <c r="L16" s="311"/>
      <c r="M16" s="311"/>
      <c r="N16" s="311"/>
      <c r="O16" s="311"/>
      <c r="P16" s="63"/>
      <c r="Q16" s="63"/>
      <c r="R16" s="63"/>
      <c r="S16" s="63"/>
      <c r="T16" s="63"/>
      <c r="U16" s="63"/>
      <c r="V16" s="63"/>
      <c r="W16" s="63"/>
      <c r="X16" s="63"/>
      <c r="Y16" s="63"/>
      <c r="Z16" s="63"/>
    </row>
    <row r="17" spans="1:12">
      <c r="L17" s="154"/>
    </row>
    <row r="18" spans="1:12">
      <c r="K18" s="145"/>
    </row>
    <row r="19" spans="1:12">
      <c r="A19" s="400" t="s">
        <v>400</v>
      </c>
      <c r="B19" s="400"/>
      <c r="C19" s="400"/>
      <c r="D19" s="400"/>
      <c r="E19" s="400"/>
      <c r="F19" s="400"/>
      <c r="G19" s="400"/>
      <c r="H19" s="400"/>
      <c r="I19" s="400"/>
      <c r="J19" s="400"/>
      <c r="K19" s="400"/>
      <c r="L19" s="400"/>
    </row>
    <row r="20" spans="1:12">
      <c r="A20" s="156"/>
      <c r="B20" s="156"/>
      <c r="C20" s="129"/>
      <c r="D20" s="129"/>
      <c r="E20" s="129"/>
      <c r="F20" s="129"/>
      <c r="G20" s="129"/>
      <c r="H20" s="129"/>
      <c r="I20" s="129"/>
      <c r="J20" s="129"/>
      <c r="K20" s="129"/>
      <c r="L20" s="129"/>
    </row>
    <row r="21" spans="1:12">
      <c r="A21" s="390" t="s">
        <v>217</v>
      </c>
      <c r="B21" s="390" t="s">
        <v>216</v>
      </c>
      <c r="C21" s="396" t="s">
        <v>335</v>
      </c>
      <c r="D21" s="396"/>
      <c r="E21" s="396"/>
      <c r="F21" s="396"/>
      <c r="G21" s="396"/>
      <c r="H21" s="396"/>
      <c r="I21" s="391" t="s">
        <v>215</v>
      </c>
      <c r="J21" s="393" t="s">
        <v>337</v>
      </c>
      <c r="K21" s="390" t="s">
        <v>214</v>
      </c>
      <c r="L21" s="392" t="s">
        <v>336</v>
      </c>
    </row>
    <row r="22" spans="1:12" ht="32.25" customHeight="1">
      <c r="A22" s="390"/>
      <c r="B22" s="390"/>
      <c r="C22" s="397" t="s">
        <v>2</v>
      </c>
      <c r="D22" s="397"/>
      <c r="E22" s="37"/>
      <c r="F22" s="38"/>
      <c r="G22" s="398" t="s">
        <v>1</v>
      </c>
      <c r="H22" s="399"/>
      <c r="I22" s="391"/>
      <c r="J22" s="394"/>
      <c r="K22" s="390"/>
      <c r="L22" s="392"/>
    </row>
    <row r="23" spans="1:12" ht="47.25">
      <c r="A23" s="390"/>
      <c r="B23" s="390"/>
      <c r="C23" s="31" t="s">
        <v>213</v>
      </c>
      <c r="D23" s="31" t="s">
        <v>212</v>
      </c>
      <c r="E23" s="31" t="s">
        <v>213</v>
      </c>
      <c r="F23" s="31" t="s">
        <v>212</v>
      </c>
      <c r="G23" s="31" t="s">
        <v>213</v>
      </c>
      <c r="H23" s="31" t="s">
        <v>212</v>
      </c>
      <c r="I23" s="391"/>
      <c r="J23" s="395"/>
      <c r="K23" s="390"/>
      <c r="L23" s="392"/>
    </row>
    <row r="24" spans="1:12">
      <c r="A24" s="155">
        <v>1</v>
      </c>
      <c r="B24" s="155">
        <v>2</v>
      </c>
      <c r="C24" s="31">
        <v>3</v>
      </c>
      <c r="D24" s="31">
        <v>4</v>
      </c>
      <c r="E24" s="31">
        <v>5</v>
      </c>
      <c r="F24" s="31">
        <v>6</v>
      </c>
      <c r="G24" s="31">
        <v>7</v>
      </c>
      <c r="H24" s="31">
        <v>8</v>
      </c>
      <c r="I24" s="31">
        <v>9</v>
      </c>
      <c r="J24" s="31">
        <v>10</v>
      </c>
      <c r="K24" s="31">
        <v>11</v>
      </c>
      <c r="L24" s="31">
        <v>12</v>
      </c>
    </row>
    <row r="25" spans="1:12">
      <c r="A25" s="31">
        <v>1</v>
      </c>
      <c r="B25" s="146" t="s">
        <v>211</v>
      </c>
      <c r="C25" s="146"/>
      <c r="D25" s="30"/>
      <c r="E25" s="30"/>
      <c r="F25" s="30"/>
      <c r="G25" s="46"/>
      <c r="H25" s="46"/>
      <c r="I25" s="30"/>
      <c r="J25" s="30"/>
      <c r="K25" s="26"/>
      <c r="L25" s="201"/>
    </row>
    <row r="26" spans="1:12" ht="44.25" customHeight="1">
      <c r="A26" s="31" t="s">
        <v>210</v>
      </c>
      <c r="B26" s="147" t="s">
        <v>342</v>
      </c>
      <c r="C26" s="47" t="s">
        <v>440</v>
      </c>
      <c r="D26" s="47" t="s">
        <v>440</v>
      </c>
      <c r="E26" s="30"/>
      <c r="F26" s="30"/>
      <c r="G26" s="47" t="s">
        <v>435</v>
      </c>
      <c r="H26" s="47" t="s">
        <v>435</v>
      </c>
      <c r="I26" s="47" t="s">
        <v>440</v>
      </c>
      <c r="J26" s="47" t="s">
        <v>440</v>
      </c>
      <c r="K26" s="47" t="s">
        <v>440</v>
      </c>
      <c r="L26" s="47" t="s">
        <v>440</v>
      </c>
    </row>
    <row r="27" spans="1:12" s="25" customFormat="1" ht="36.75" customHeight="1">
      <c r="A27" s="31" t="s">
        <v>209</v>
      </c>
      <c r="B27" s="147" t="s">
        <v>344</v>
      </c>
      <c r="C27" s="47" t="s">
        <v>440</v>
      </c>
      <c r="D27" s="47" t="s">
        <v>440</v>
      </c>
      <c r="E27" s="30"/>
      <c r="F27" s="30"/>
      <c r="G27" s="47" t="s">
        <v>435</v>
      </c>
      <c r="H27" s="47" t="s">
        <v>435</v>
      </c>
      <c r="I27" s="47" t="s">
        <v>440</v>
      </c>
      <c r="J27" s="47" t="s">
        <v>440</v>
      </c>
      <c r="K27" s="47" t="s">
        <v>440</v>
      </c>
      <c r="L27" s="47" t="s">
        <v>440</v>
      </c>
    </row>
    <row r="28" spans="1:12" s="25" customFormat="1" ht="52.5" customHeight="1">
      <c r="A28" s="31" t="s">
        <v>343</v>
      </c>
      <c r="B28" s="147" t="s">
        <v>348</v>
      </c>
      <c r="C28" s="47" t="s">
        <v>440</v>
      </c>
      <c r="D28" s="47" t="s">
        <v>440</v>
      </c>
      <c r="E28" s="30"/>
      <c r="F28" s="30"/>
      <c r="G28" s="47">
        <v>42780</v>
      </c>
      <c r="H28" s="48">
        <v>42780</v>
      </c>
      <c r="I28" s="47" t="s">
        <v>440</v>
      </c>
      <c r="J28" s="47" t="s">
        <v>440</v>
      </c>
      <c r="K28" s="47" t="s">
        <v>440</v>
      </c>
      <c r="L28" s="47" t="s">
        <v>440</v>
      </c>
    </row>
    <row r="29" spans="1:12" s="25" customFormat="1" ht="35.25" customHeight="1">
      <c r="A29" s="31" t="s">
        <v>208</v>
      </c>
      <c r="B29" s="147" t="s">
        <v>347</v>
      </c>
      <c r="C29" s="47" t="s">
        <v>440</v>
      </c>
      <c r="D29" s="47" t="s">
        <v>440</v>
      </c>
      <c r="E29" s="30"/>
      <c r="F29" s="30"/>
      <c r="G29" s="47">
        <v>42857</v>
      </c>
      <c r="H29" s="48">
        <v>42857</v>
      </c>
      <c r="I29" s="47" t="s">
        <v>440</v>
      </c>
      <c r="J29" s="47" t="s">
        <v>440</v>
      </c>
      <c r="K29" s="47" t="s">
        <v>440</v>
      </c>
      <c r="L29" s="47" t="s">
        <v>440</v>
      </c>
    </row>
    <row r="30" spans="1:12" s="25" customFormat="1" ht="45.75" customHeight="1">
      <c r="A30" s="31" t="s">
        <v>207</v>
      </c>
      <c r="B30" s="147" t="s">
        <v>349</v>
      </c>
      <c r="C30" s="47" t="s">
        <v>440</v>
      </c>
      <c r="D30" s="47" t="s">
        <v>440</v>
      </c>
      <c r="E30" s="30"/>
      <c r="F30" s="30"/>
      <c r="G30" s="47">
        <v>43115</v>
      </c>
      <c r="H30" s="48">
        <v>43434</v>
      </c>
      <c r="I30" s="47" t="s">
        <v>440</v>
      </c>
      <c r="J30" s="47" t="s">
        <v>440</v>
      </c>
      <c r="K30" s="47" t="s">
        <v>440</v>
      </c>
      <c r="L30" s="47" t="s">
        <v>440</v>
      </c>
    </row>
    <row r="31" spans="1:12" s="25" customFormat="1" ht="66.75" customHeight="1">
      <c r="A31" s="31" t="s">
        <v>206</v>
      </c>
      <c r="B31" s="148" t="s">
        <v>345</v>
      </c>
      <c r="C31" s="47" t="s">
        <v>440</v>
      </c>
      <c r="D31" s="47" t="s">
        <v>440</v>
      </c>
      <c r="E31" s="30"/>
      <c r="F31" s="30"/>
      <c r="G31" s="47">
        <v>43101</v>
      </c>
      <c r="H31" s="47">
        <v>43131</v>
      </c>
      <c r="I31" s="47" t="s">
        <v>440</v>
      </c>
      <c r="J31" s="47" t="s">
        <v>440</v>
      </c>
      <c r="K31" s="47" t="s">
        <v>440</v>
      </c>
      <c r="L31" s="47" t="s">
        <v>440</v>
      </c>
    </row>
    <row r="32" spans="1:12" s="25" customFormat="1" ht="32.25" customHeight="1">
      <c r="A32" s="31" t="s">
        <v>204</v>
      </c>
      <c r="B32" s="148" t="s">
        <v>350</v>
      </c>
      <c r="C32" s="47" t="s">
        <v>440</v>
      </c>
      <c r="D32" s="47" t="s">
        <v>440</v>
      </c>
      <c r="E32" s="30"/>
      <c r="F32" s="30"/>
      <c r="G32" s="47">
        <v>43131</v>
      </c>
      <c r="H32" s="47">
        <v>43354</v>
      </c>
      <c r="I32" s="47" t="s">
        <v>440</v>
      </c>
      <c r="J32" s="47" t="s">
        <v>440</v>
      </c>
      <c r="K32" s="47" t="s">
        <v>440</v>
      </c>
      <c r="L32" s="47" t="s">
        <v>440</v>
      </c>
    </row>
    <row r="33" spans="1:12" s="25" customFormat="1" ht="48" customHeight="1">
      <c r="A33" s="31" t="s">
        <v>361</v>
      </c>
      <c r="B33" s="148" t="s">
        <v>278</v>
      </c>
      <c r="C33" s="47" t="s">
        <v>440</v>
      </c>
      <c r="D33" s="47" t="s">
        <v>440</v>
      </c>
      <c r="E33" s="30"/>
      <c r="F33" s="30"/>
      <c r="G33" s="47">
        <v>43354</v>
      </c>
      <c r="H33" s="47">
        <v>43416</v>
      </c>
      <c r="I33" s="47" t="s">
        <v>440</v>
      </c>
      <c r="J33" s="47" t="s">
        <v>440</v>
      </c>
      <c r="K33" s="47" t="s">
        <v>440</v>
      </c>
      <c r="L33" s="47" t="s">
        <v>440</v>
      </c>
    </row>
    <row r="34" spans="1:12" s="25" customFormat="1" ht="45" customHeight="1">
      <c r="A34" s="31" t="s">
        <v>362</v>
      </c>
      <c r="B34" s="148" t="s">
        <v>354</v>
      </c>
      <c r="C34" s="47" t="s">
        <v>440</v>
      </c>
      <c r="D34" s="47" t="s">
        <v>440</v>
      </c>
      <c r="E34" s="29"/>
      <c r="F34" s="29"/>
      <c r="G34" s="47">
        <v>43354</v>
      </c>
      <c r="H34" s="47">
        <v>43416</v>
      </c>
      <c r="I34" s="47" t="s">
        <v>440</v>
      </c>
      <c r="J34" s="47" t="s">
        <v>440</v>
      </c>
      <c r="K34" s="47" t="s">
        <v>440</v>
      </c>
      <c r="L34" s="47" t="s">
        <v>440</v>
      </c>
    </row>
    <row r="35" spans="1:12" s="25" customFormat="1" ht="28.5" customHeight="1">
      <c r="A35" s="31" t="s">
        <v>363</v>
      </c>
      <c r="B35" s="148" t="s">
        <v>205</v>
      </c>
      <c r="C35" s="47" t="s">
        <v>440</v>
      </c>
      <c r="D35" s="47" t="s">
        <v>440</v>
      </c>
      <c r="E35" s="29"/>
      <c r="F35" s="29"/>
      <c r="G35" s="47">
        <v>43416</v>
      </c>
      <c r="H35" s="47">
        <v>43416</v>
      </c>
      <c r="I35" s="47" t="s">
        <v>440</v>
      </c>
      <c r="J35" s="47" t="s">
        <v>440</v>
      </c>
      <c r="K35" s="47" t="s">
        <v>440</v>
      </c>
      <c r="L35" s="47" t="s">
        <v>440</v>
      </c>
    </row>
    <row r="36" spans="1:12" ht="33" customHeight="1">
      <c r="A36" s="31" t="s">
        <v>364</v>
      </c>
      <c r="B36" s="148" t="s">
        <v>346</v>
      </c>
      <c r="C36" s="47" t="s">
        <v>440</v>
      </c>
      <c r="D36" s="47" t="s">
        <v>440</v>
      </c>
      <c r="E36" s="28"/>
      <c r="F36" s="27"/>
      <c r="G36" s="48">
        <v>43544</v>
      </c>
      <c r="H36" s="48">
        <v>43544</v>
      </c>
      <c r="I36" s="47" t="s">
        <v>440</v>
      </c>
      <c r="J36" s="47" t="s">
        <v>440</v>
      </c>
      <c r="K36" s="47" t="s">
        <v>440</v>
      </c>
      <c r="L36" s="47" t="s">
        <v>440</v>
      </c>
    </row>
    <row r="37" spans="1:12" ht="45.75" customHeight="1">
      <c r="A37" s="31" t="s">
        <v>365</v>
      </c>
      <c r="B37" s="148" t="s">
        <v>203</v>
      </c>
      <c r="C37" s="47" t="s">
        <v>440</v>
      </c>
      <c r="D37" s="47" t="s">
        <v>440</v>
      </c>
      <c r="E37" s="28"/>
      <c r="F37" s="27"/>
      <c r="G37" s="48">
        <v>43132</v>
      </c>
      <c r="H37" s="48">
        <v>43921</v>
      </c>
      <c r="I37" s="47" t="s">
        <v>440</v>
      </c>
      <c r="J37" s="47" t="s">
        <v>440</v>
      </c>
      <c r="K37" s="47" t="s">
        <v>440</v>
      </c>
      <c r="L37" s="47" t="s">
        <v>440</v>
      </c>
    </row>
    <row r="38" spans="1:12" ht="45.75" customHeight="1">
      <c r="A38" s="31" t="s">
        <v>366</v>
      </c>
      <c r="B38" s="146" t="s">
        <v>202</v>
      </c>
      <c r="C38" s="47" t="s">
        <v>440</v>
      </c>
      <c r="D38" s="47" t="s">
        <v>440</v>
      </c>
      <c r="E38" s="26"/>
      <c r="F38" s="26"/>
      <c r="G38" s="49" t="s">
        <v>440</v>
      </c>
      <c r="H38" s="49" t="s">
        <v>440</v>
      </c>
      <c r="I38" s="47" t="s">
        <v>440</v>
      </c>
      <c r="J38" s="47" t="s">
        <v>440</v>
      </c>
      <c r="K38" s="47" t="s">
        <v>440</v>
      </c>
      <c r="L38" s="47" t="s">
        <v>440</v>
      </c>
    </row>
    <row r="39" spans="1:12" ht="63" customHeight="1">
      <c r="A39" s="31">
        <v>2</v>
      </c>
      <c r="B39" s="148" t="s">
        <v>351</v>
      </c>
      <c r="C39" s="47" t="s">
        <v>440</v>
      </c>
      <c r="D39" s="47" t="s">
        <v>440</v>
      </c>
      <c r="E39" s="26"/>
      <c r="F39" s="26"/>
      <c r="G39" s="48">
        <v>43861</v>
      </c>
      <c r="H39" s="48">
        <v>43861</v>
      </c>
      <c r="I39" s="47" t="s">
        <v>440</v>
      </c>
      <c r="J39" s="47" t="s">
        <v>440</v>
      </c>
      <c r="K39" s="47" t="s">
        <v>440</v>
      </c>
      <c r="L39" s="47" t="s">
        <v>440</v>
      </c>
    </row>
    <row r="40" spans="1:12" ht="43.5" customHeight="1">
      <c r="A40" s="31" t="s">
        <v>201</v>
      </c>
      <c r="B40" s="148" t="s">
        <v>353</v>
      </c>
      <c r="C40" s="47" t="s">
        <v>440</v>
      </c>
      <c r="D40" s="47" t="s">
        <v>440</v>
      </c>
      <c r="E40" s="26"/>
      <c r="F40" s="26"/>
      <c r="G40" s="48">
        <v>43982</v>
      </c>
      <c r="H40" s="48">
        <v>44255</v>
      </c>
      <c r="I40" s="47" t="s">
        <v>440</v>
      </c>
      <c r="J40" s="47" t="s">
        <v>440</v>
      </c>
      <c r="K40" s="47" t="s">
        <v>440</v>
      </c>
      <c r="L40" s="47" t="s">
        <v>440</v>
      </c>
    </row>
    <row r="41" spans="1:12" ht="53.25" customHeight="1">
      <c r="A41" s="31" t="s">
        <v>200</v>
      </c>
      <c r="B41" s="146" t="s">
        <v>431</v>
      </c>
      <c r="C41" s="47" t="s">
        <v>440</v>
      </c>
      <c r="D41" s="47" t="s">
        <v>440</v>
      </c>
      <c r="E41" s="26"/>
      <c r="F41" s="26"/>
      <c r="G41" s="48">
        <v>44136</v>
      </c>
      <c r="H41" s="48">
        <v>45103</v>
      </c>
      <c r="I41" s="47" t="s">
        <v>440</v>
      </c>
      <c r="J41" s="47" t="s">
        <v>440</v>
      </c>
      <c r="K41" s="47" t="s">
        <v>440</v>
      </c>
      <c r="L41" s="47" t="s">
        <v>440</v>
      </c>
    </row>
    <row r="42" spans="1:12" ht="44.25" customHeight="1">
      <c r="A42" s="31">
        <v>3</v>
      </c>
      <c r="B42" s="148" t="s">
        <v>352</v>
      </c>
      <c r="C42" s="47" t="s">
        <v>440</v>
      </c>
      <c r="D42" s="47" t="s">
        <v>440</v>
      </c>
      <c r="E42" s="26"/>
      <c r="F42" s="26"/>
      <c r="G42" s="48">
        <v>44105</v>
      </c>
      <c r="H42" s="48">
        <v>44165</v>
      </c>
      <c r="I42" s="47" t="s">
        <v>440</v>
      </c>
      <c r="J42" s="47" t="s">
        <v>440</v>
      </c>
      <c r="K42" s="47" t="s">
        <v>440</v>
      </c>
      <c r="L42" s="47" t="s">
        <v>440</v>
      </c>
    </row>
    <row r="43" spans="1:12" ht="27.75" customHeight="1">
      <c r="A43" s="31" t="s">
        <v>199</v>
      </c>
      <c r="B43" s="148" t="s">
        <v>197</v>
      </c>
      <c r="C43" s="47" t="s">
        <v>440</v>
      </c>
      <c r="D43" s="47" t="s">
        <v>440</v>
      </c>
      <c r="E43" s="26"/>
      <c r="F43" s="26"/>
      <c r="G43" s="48">
        <v>44438</v>
      </c>
      <c r="H43" s="48">
        <v>44620</v>
      </c>
      <c r="I43" s="47" t="s">
        <v>440</v>
      </c>
      <c r="J43" s="47" t="s">
        <v>440</v>
      </c>
      <c r="K43" s="47" t="s">
        <v>440</v>
      </c>
      <c r="L43" s="47" t="s">
        <v>440</v>
      </c>
    </row>
    <row r="44" spans="1:12" ht="28.5" customHeight="1">
      <c r="A44" s="31" t="s">
        <v>198</v>
      </c>
      <c r="B44" s="148" t="s">
        <v>195</v>
      </c>
      <c r="C44" s="47" t="s">
        <v>440</v>
      </c>
      <c r="D44" s="47" t="s">
        <v>440</v>
      </c>
      <c r="E44" s="26"/>
      <c r="F44" s="26"/>
      <c r="G44" s="48">
        <v>44469</v>
      </c>
      <c r="H44" s="48">
        <v>44834</v>
      </c>
      <c r="I44" s="47" t="s">
        <v>440</v>
      </c>
      <c r="J44" s="47" t="s">
        <v>440</v>
      </c>
      <c r="K44" s="47" t="s">
        <v>440</v>
      </c>
      <c r="L44" s="47" t="s">
        <v>440</v>
      </c>
    </row>
    <row r="45" spans="1:12" ht="66" customHeight="1">
      <c r="A45" s="31" t="s">
        <v>196</v>
      </c>
      <c r="B45" s="148" t="s">
        <v>357</v>
      </c>
      <c r="C45" s="47" t="s">
        <v>440</v>
      </c>
      <c r="D45" s="47" t="s">
        <v>440</v>
      </c>
      <c r="E45" s="26"/>
      <c r="F45" s="26"/>
      <c r="G45" s="48">
        <v>45047</v>
      </c>
      <c r="H45" s="48">
        <v>45076</v>
      </c>
      <c r="I45" s="47" t="s">
        <v>440</v>
      </c>
      <c r="J45" s="47" t="s">
        <v>440</v>
      </c>
      <c r="K45" s="47" t="s">
        <v>440</v>
      </c>
      <c r="L45" s="47" t="s">
        <v>440</v>
      </c>
    </row>
    <row r="46" spans="1:12" ht="120" customHeight="1">
      <c r="A46" s="31" t="s">
        <v>194</v>
      </c>
      <c r="B46" s="148" t="s">
        <v>355</v>
      </c>
      <c r="C46" s="47" t="s">
        <v>440</v>
      </c>
      <c r="D46" s="47" t="s">
        <v>440</v>
      </c>
      <c r="E46" s="26"/>
      <c r="F46" s="26"/>
      <c r="G46" s="47" t="s">
        <v>435</v>
      </c>
      <c r="H46" s="47" t="s">
        <v>435</v>
      </c>
      <c r="I46" s="47" t="s">
        <v>440</v>
      </c>
      <c r="J46" s="47" t="s">
        <v>440</v>
      </c>
      <c r="K46" s="47" t="s">
        <v>440</v>
      </c>
      <c r="L46" s="47" t="s">
        <v>440</v>
      </c>
    </row>
    <row r="47" spans="1:12" ht="30.75" customHeight="1">
      <c r="A47" s="31" t="s">
        <v>192</v>
      </c>
      <c r="B47" s="148" t="s">
        <v>193</v>
      </c>
      <c r="C47" s="47" t="s">
        <v>440</v>
      </c>
      <c r="D47" s="47" t="s">
        <v>440</v>
      </c>
      <c r="E47" s="26"/>
      <c r="F47" s="26"/>
      <c r="G47" s="48">
        <v>45047</v>
      </c>
      <c r="H47" s="48">
        <v>45103</v>
      </c>
      <c r="I47" s="47" t="s">
        <v>440</v>
      </c>
      <c r="J47" s="47" t="s">
        <v>440</v>
      </c>
      <c r="K47" s="47" t="s">
        <v>440</v>
      </c>
      <c r="L47" s="47" t="s">
        <v>440</v>
      </c>
    </row>
    <row r="48" spans="1:12" ht="29.25" customHeight="1">
      <c r="A48" s="31" t="s">
        <v>367</v>
      </c>
      <c r="B48" s="146" t="s">
        <v>191</v>
      </c>
      <c r="C48" s="47" t="s">
        <v>440</v>
      </c>
      <c r="D48" s="47" t="s">
        <v>440</v>
      </c>
      <c r="E48" s="26"/>
      <c r="F48" s="26"/>
      <c r="G48" s="48">
        <v>45104</v>
      </c>
      <c r="H48" s="48">
        <v>45138</v>
      </c>
      <c r="I48" s="47" t="s">
        <v>440</v>
      </c>
      <c r="J48" s="47" t="s">
        <v>440</v>
      </c>
      <c r="K48" s="47" t="s">
        <v>440</v>
      </c>
      <c r="L48" s="47" t="s">
        <v>440</v>
      </c>
    </row>
    <row r="49" spans="1:12" ht="28.5" customHeight="1">
      <c r="A49" s="31">
        <v>4</v>
      </c>
      <c r="B49" s="148" t="s">
        <v>189</v>
      </c>
      <c r="C49" s="47" t="s">
        <v>440</v>
      </c>
      <c r="D49" s="47" t="s">
        <v>440</v>
      </c>
      <c r="E49" s="26"/>
      <c r="F49" s="26"/>
      <c r="G49" s="48">
        <v>45104</v>
      </c>
      <c r="H49" s="48">
        <v>45107</v>
      </c>
      <c r="I49" s="47" t="s">
        <v>440</v>
      </c>
      <c r="J49" s="47" t="s">
        <v>440</v>
      </c>
      <c r="K49" s="47" t="s">
        <v>440</v>
      </c>
      <c r="L49" s="47" t="s">
        <v>440</v>
      </c>
    </row>
    <row r="50" spans="1:12" ht="66.75" customHeight="1">
      <c r="A50" s="31" t="s">
        <v>190</v>
      </c>
      <c r="B50" s="148" t="s">
        <v>356</v>
      </c>
      <c r="C50" s="47" t="s">
        <v>440</v>
      </c>
      <c r="D50" s="47" t="s">
        <v>440</v>
      </c>
      <c r="E50" s="26"/>
      <c r="F50" s="26"/>
      <c r="G50" s="48">
        <v>45107</v>
      </c>
      <c r="H50" s="48">
        <v>45107</v>
      </c>
      <c r="I50" s="47" t="s">
        <v>440</v>
      </c>
      <c r="J50" s="47" t="s">
        <v>440</v>
      </c>
      <c r="K50" s="47" t="s">
        <v>440</v>
      </c>
      <c r="L50" s="47" t="s">
        <v>440</v>
      </c>
    </row>
    <row r="51" spans="1:12" ht="45" customHeight="1">
      <c r="A51" s="31" t="s">
        <v>188</v>
      </c>
      <c r="B51" s="148" t="s">
        <v>358</v>
      </c>
      <c r="C51" s="47" t="s">
        <v>440</v>
      </c>
      <c r="D51" s="47" t="s">
        <v>440</v>
      </c>
      <c r="E51" s="26"/>
      <c r="F51" s="26"/>
      <c r="G51" s="48">
        <v>45107</v>
      </c>
      <c r="H51" s="48">
        <v>45127</v>
      </c>
      <c r="I51" s="47" t="s">
        <v>440</v>
      </c>
      <c r="J51" s="47" t="s">
        <v>440</v>
      </c>
      <c r="K51" s="47" t="s">
        <v>440</v>
      </c>
      <c r="L51" s="47" t="s">
        <v>440</v>
      </c>
    </row>
    <row r="52" spans="1:12" ht="52.5" customHeight="1">
      <c r="A52" s="31" t="s">
        <v>186</v>
      </c>
      <c r="B52" s="148" t="s">
        <v>187</v>
      </c>
      <c r="C52" s="47" t="s">
        <v>440</v>
      </c>
      <c r="D52" s="47" t="s">
        <v>440</v>
      </c>
      <c r="E52" s="26"/>
      <c r="F52" s="26"/>
      <c r="G52" s="47" t="s">
        <v>435</v>
      </c>
      <c r="H52" s="47" t="s">
        <v>435</v>
      </c>
      <c r="I52" s="47" t="s">
        <v>440</v>
      </c>
      <c r="J52" s="47" t="s">
        <v>440</v>
      </c>
      <c r="K52" s="47" t="s">
        <v>440</v>
      </c>
      <c r="L52" s="47" t="s">
        <v>440</v>
      </c>
    </row>
    <row r="53" spans="1:12" ht="36.75" customHeight="1">
      <c r="A53" s="31" t="s">
        <v>184</v>
      </c>
      <c r="B53" s="39" t="s">
        <v>359</v>
      </c>
      <c r="C53" s="47" t="s">
        <v>440</v>
      </c>
      <c r="D53" s="47" t="s">
        <v>440</v>
      </c>
      <c r="E53" s="26"/>
      <c r="F53" s="26"/>
      <c r="G53" s="48">
        <v>45108</v>
      </c>
      <c r="H53" s="48">
        <v>45138</v>
      </c>
      <c r="I53" s="47" t="s">
        <v>440</v>
      </c>
      <c r="J53" s="47" t="s">
        <v>440</v>
      </c>
      <c r="K53" s="47" t="s">
        <v>440</v>
      </c>
      <c r="L53" s="47" t="s">
        <v>440</v>
      </c>
    </row>
    <row r="54" spans="1:12" ht="38.25" customHeight="1">
      <c r="A54" s="31" t="s">
        <v>360</v>
      </c>
      <c r="B54" s="148" t="s">
        <v>185</v>
      </c>
      <c r="C54" s="47" t="s">
        <v>440</v>
      </c>
      <c r="D54" s="47" t="s">
        <v>440</v>
      </c>
      <c r="E54" s="26"/>
      <c r="F54" s="26"/>
      <c r="G54" s="48">
        <v>45127</v>
      </c>
      <c r="H54" s="48">
        <v>45138</v>
      </c>
      <c r="I54" s="47" t="s">
        <v>440</v>
      </c>
      <c r="J54" s="47" t="s">
        <v>440</v>
      </c>
      <c r="K54" s="47" t="s">
        <v>440</v>
      </c>
      <c r="L54" s="47" t="s">
        <v>440</v>
      </c>
    </row>
    <row r="56" spans="1:12" ht="40.5" customHeight="1">
      <c r="B56" s="389"/>
      <c r="C56" s="389"/>
      <c r="D56" s="389"/>
      <c r="E56" s="389"/>
      <c r="F56" s="389"/>
      <c r="G56" s="389"/>
      <c r="H56" s="389"/>
      <c r="I56" s="389"/>
      <c r="J56" s="389"/>
      <c r="K56" s="389"/>
      <c r="L56" s="389"/>
    </row>
  </sheetData>
  <mergeCells count="22">
    <mergeCell ref="A19:L19"/>
    <mergeCell ref="A5:O5"/>
    <mergeCell ref="A7:O7"/>
    <mergeCell ref="A8:O8"/>
    <mergeCell ref="A9:O9"/>
    <mergeCell ref="A15:O15"/>
    <mergeCell ref="A16:O16"/>
    <mergeCell ref="A10:O10"/>
    <mergeCell ref="A11:O11"/>
    <mergeCell ref="A12:O12"/>
    <mergeCell ref="A13:O13"/>
    <mergeCell ref="A14:O14"/>
    <mergeCell ref="B56:L5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ПC</vt:lpstr>
      <vt:lpstr>3.2 паспорт Техсостояние ЛЭП</vt:lpstr>
      <vt:lpstr>3.3 паспорт описание</vt:lpstr>
      <vt:lpstr>3.4. Паспорт надежность</vt:lpstr>
      <vt:lpstr>4. паспортбюджет</vt:lpstr>
      <vt:lpstr>5. Анализ эконом эффективности</vt:lpstr>
      <vt:lpstr>6.1. Паспорт сетевой график</vt:lpstr>
      <vt:lpstr>6.2. Паспорт фин осв ввод</vt:lpstr>
      <vt:lpstr>7. Паспорт отчет о закупке</vt:lpstr>
      <vt:lpstr>8. Общие сведения</vt:lpstr>
      <vt:lpstr>Лист2</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ПC'!Область_печати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2017-10-22T02:36:51Z</cp:lastPrinted>
  <dcterms:created xsi:type="dcterms:W3CDTF">2015-08-16T15:31:05Z</dcterms:created>
  <dcterms:modified xsi:type="dcterms:W3CDTF">2020-05-13T22:58:55Z</dcterms:modified>
</cp:coreProperties>
</file>