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+Отчеты\2021\Ежеквартально\1 квартал\977_320 1 кв\F0514_1028700586892\Папка №1. Отчетные формы\"/>
    </mc:Choice>
  </mc:AlternateContent>
  <bookViews>
    <workbookView xWindow="0" yWindow="60" windowWidth="28800" windowHeight="12075" tabRatio="595"/>
  </bookViews>
  <sheets>
    <sheet name="11 Квартал фин. источники" sheetId="165" r:id="rId1"/>
  </sheets>
  <definedNames>
    <definedName name="_xlnm._FilterDatabase" localSheetId="0" hidden="1">'11 Квартал фин. источники'!$D$93:$D$167</definedName>
    <definedName name="_xlnm.Print_Titles" localSheetId="0">'11 Квартал фин. источники'!$14:$19</definedName>
    <definedName name="_xlnm.Print_Area" localSheetId="0">'11 Квартал фин. источники'!$A$1:$X$192</definedName>
  </definedNames>
  <calcPr calcId="152511"/>
</workbook>
</file>

<file path=xl/calcChain.xml><?xml version="1.0" encoding="utf-8"?>
<calcChain xmlns="http://schemas.openxmlformats.org/spreadsheetml/2006/main">
  <c r="O168" i="165" l="1"/>
  <c r="N168" i="165"/>
  <c r="N164" i="165"/>
  <c r="O164" i="165"/>
  <c r="I164" i="165"/>
  <c r="N141" i="165"/>
  <c r="U136" i="165"/>
  <c r="T136" i="165"/>
  <c r="T135" i="165"/>
  <c r="V165" i="165"/>
  <c r="V166" i="165"/>
  <c r="V168" i="165"/>
  <c r="V158" i="165"/>
  <c r="W157" i="165"/>
  <c r="V157" i="165"/>
  <c r="U157" i="165"/>
  <c r="U147" i="165"/>
  <c r="U146" i="165"/>
  <c r="V146" i="165"/>
  <c r="W146" i="165"/>
  <c r="W145" i="165"/>
  <c r="V145" i="165"/>
  <c r="U145" i="165"/>
  <c r="W142" i="165"/>
  <c r="V142" i="165"/>
  <c r="U142" i="165"/>
  <c r="W141" i="165"/>
  <c r="V141" i="165"/>
  <c r="U141" i="165"/>
  <c r="W140" i="165"/>
  <c r="V140" i="165"/>
  <c r="U140" i="165"/>
  <c r="U127" i="165"/>
  <c r="V83" i="165"/>
  <c r="D120" i="165" l="1"/>
  <c r="D142" i="165" l="1"/>
  <c r="D141" i="165"/>
  <c r="D140" i="165"/>
  <c r="W166" i="165" l="1"/>
  <c r="U166" i="165"/>
  <c r="T166" i="165"/>
  <c r="S166" i="165"/>
  <c r="Q166" i="165"/>
  <c r="W83" i="165"/>
  <c r="W82" i="165"/>
  <c r="V82" i="165"/>
  <c r="U83" i="165"/>
  <c r="U82" i="165"/>
  <c r="T83" i="165"/>
  <c r="T82" i="165"/>
  <c r="S83" i="165"/>
  <c r="R83" i="165"/>
  <c r="R82" i="165"/>
  <c r="S82" i="165" s="1"/>
  <c r="Q83" i="165"/>
  <c r="P83" i="165"/>
  <c r="P82" i="165"/>
  <c r="Q82" i="165" s="1"/>
  <c r="O83" i="165"/>
  <c r="I83" i="165"/>
  <c r="N83" i="165" s="1"/>
  <c r="D83" i="165"/>
  <c r="D82" i="165"/>
  <c r="S111" i="165"/>
  <c r="M111" i="165"/>
  <c r="L111" i="165"/>
  <c r="K111" i="165"/>
  <c r="J111" i="165"/>
  <c r="H111" i="165"/>
  <c r="W111" i="165" s="1"/>
  <c r="G111" i="165"/>
  <c r="U111" i="165" s="1"/>
  <c r="F111" i="165"/>
  <c r="E111" i="165"/>
  <c r="D111" i="165" s="1"/>
  <c r="O111" i="165" s="1"/>
  <c r="T113" i="165"/>
  <c r="U113" i="165"/>
  <c r="V113" i="165"/>
  <c r="W113" i="165"/>
  <c r="W112" i="165"/>
  <c r="V112" i="165"/>
  <c r="U112" i="165"/>
  <c r="T112" i="165"/>
  <c r="S112" i="165"/>
  <c r="R112" i="165"/>
  <c r="Q112" i="165"/>
  <c r="P113" i="165"/>
  <c r="P112" i="165"/>
  <c r="I113" i="165"/>
  <c r="I111" i="165" s="1"/>
  <c r="N111" i="165" s="1"/>
  <c r="I112" i="165"/>
  <c r="D113" i="165"/>
  <c r="O113" i="165" s="1"/>
  <c r="D112" i="165"/>
  <c r="O112" i="165" s="1"/>
  <c r="S113" i="165"/>
  <c r="R113" i="165"/>
  <c r="Q113" i="165"/>
  <c r="P111" i="165" l="1"/>
  <c r="T111" i="165"/>
  <c r="N112" i="165"/>
  <c r="R111" i="165"/>
  <c r="V111" i="165"/>
  <c r="N113" i="165"/>
  <c r="Q111" i="165"/>
  <c r="Q32" i="165"/>
  <c r="O32" i="165"/>
  <c r="W97" i="165"/>
  <c r="U97" i="165"/>
  <c r="S97" i="165"/>
  <c r="Q97" i="165"/>
  <c r="Q96" i="165"/>
  <c r="S96" i="165"/>
  <c r="U96" i="165"/>
  <c r="W96" i="165"/>
  <c r="M81" i="165"/>
  <c r="D157" i="165"/>
  <c r="G86" i="165" l="1"/>
  <c r="I47" i="165" l="1"/>
  <c r="M114" i="165"/>
  <c r="L114" i="165"/>
  <c r="K114" i="165"/>
  <c r="J114" i="165"/>
  <c r="I114" i="165" l="1"/>
  <c r="Q25" i="165" l="1"/>
  <c r="Q26" i="165"/>
  <c r="Q29" i="165"/>
  <c r="Q34" i="165"/>
  <c r="Q36" i="165"/>
  <c r="Q37" i="165"/>
  <c r="Q38" i="165"/>
  <c r="Q39" i="165"/>
  <c r="Q40" i="165"/>
  <c r="Q41" i="165"/>
  <c r="Q42" i="165"/>
  <c r="Q47" i="165"/>
  <c r="Q48" i="165"/>
  <c r="Q49" i="165"/>
  <c r="Q51" i="165"/>
  <c r="Q52" i="165"/>
  <c r="Q53" i="165"/>
  <c r="Q54" i="165"/>
  <c r="Q55" i="165"/>
  <c r="Q56" i="165"/>
  <c r="Q57" i="165"/>
  <c r="Q58" i="165"/>
  <c r="Q59" i="165"/>
  <c r="Q60" i="165"/>
  <c r="Q61" i="165"/>
  <c r="Q62" i="165"/>
  <c r="Q63" i="165"/>
  <c r="Q64" i="165"/>
  <c r="Q69" i="165"/>
  <c r="Q72" i="165"/>
  <c r="Q73" i="165"/>
  <c r="Q75" i="165"/>
  <c r="Q76" i="165"/>
  <c r="Q77" i="165"/>
  <c r="Q78" i="165"/>
  <c r="Q80" i="165"/>
  <c r="Q84" i="165"/>
  <c r="Q85" i="165"/>
  <c r="Q87" i="165"/>
  <c r="Q88" i="165"/>
  <c r="Q89" i="165"/>
  <c r="Q90" i="165"/>
  <c r="Q91" i="165"/>
  <c r="Q92" i="165"/>
  <c r="Q98" i="165"/>
  <c r="Q99" i="165"/>
  <c r="Q100" i="165"/>
  <c r="Q101" i="165"/>
  <c r="Q102" i="165"/>
  <c r="Q103" i="165"/>
  <c r="Q104" i="165"/>
  <c r="Q105" i="165"/>
  <c r="Q106" i="165"/>
  <c r="Q107" i="165"/>
  <c r="Q108" i="165"/>
  <c r="Q109" i="165"/>
  <c r="Q115" i="165"/>
  <c r="Q116" i="165"/>
  <c r="Q117" i="165"/>
  <c r="Q120" i="165"/>
  <c r="Q121" i="165"/>
  <c r="Q122" i="165"/>
  <c r="Q123" i="165"/>
  <c r="Q127" i="165"/>
  <c r="Q140" i="165"/>
  <c r="Q141" i="165"/>
  <c r="Q142" i="165"/>
  <c r="Q143" i="165"/>
  <c r="Q145" i="165"/>
  <c r="Q146" i="165"/>
  <c r="Q147" i="165"/>
  <c r="Q148" i="165"/>
  <c r="Q149" i="165"/>
  <c r="Q150" i="165"/>
  <c r="Q153" i="165"/>
  <c r="Q154" i="165"/>
  <c r="Q155" i="165"/>
  <c r="Q157" i="165"/>
  <c r="Q158" i="165"/>
  <c r="Q159" i="165"/>
  <c r="Q160" i="165"/>
  <c r="Q161" i="165"/>
  <c r="Q162" i="165"/>
  <c r="Q163" i="165"/>
  <c r="Q164" i="165"/>
  <c r="Q165" i="165"/>
  <c r="Q168" i="165"/>
  <c r="Q169" i="165"/>
  <c r="Q170" i="165"/>
  <c r="Q171" i="165"/>
  <c r="Q172" i="165"/>
  <c r="Q173" i="165"/>
  <c r="Q174" i="165"/>
  <c r="Q175" i="165"/>
  <c r="Q176" i="165"/>
  <c r="Q177" i="165"/>
  <c r="Q178" i="165"/>
  <c r="Q179" i="165"/>
  <c r="Q180" i="165"/>
  <c r="Q181" i="165"/>
  <c r="Q182" i="165"/>
  <c r="Q183" i="165"/>
  <c r="Q184" i="165"/>
  <c r="Q185" i="165"/>
  <c r="Q186" i="165"/>
  <c r="Q187" i="165"/>
  <c r="Q188" i="165"/>
  <c r="Q189" i="165"/>
  <c r="Q190" i="165"/>
  <c r="Q191" i="165"/>
  <c r="Q192" i="165"/>
  <c r="S25" i="165"/>
  <c r="S26" i="165"/>
  <c r="S29" i="165"/>
  <c r="S32" i="165"/>
  <c r="S34" i="165"/>
  <c r="S36" i="165"/>
  <c r="S37" i="165"/>
  <c r="S38" i="165"/>
  <c r="S39" i="165"/>
  <c r="S40" i="165"/>
  <c r="S41" i="165"/>
  <c r="S42" i="165"/>
  <c r="S47" i="165"/>
  <c r="S48" i="165"/>
  <c r="S49" i="165"/>
  <c r="S51" i="165"/>
  <c r="S52" i="165"/>
  <c r="S53" i="165"/>
  <c r="S54" i="165"/>
  <c r="S55" i="165"/>
  <c r="S56" i="165"/>
  <c r="S57" i="165"/>
  <c r="S58" i="165"/>
  <c r="S59" i="165"/>
  <c r="S60" i="165"/>
  <c r="S61" i="165"/>
  <c r="S62" i="165"/>
  <c r="S63" i="165"/>
  <c r="S64" i="165"/>
  <c r="S69" i="165"/>
  <c r="S72" i="165"/>
  <c r="S73" i="165"/>
  <c r="S75" i="165"/>
  <c r="S76" i="165"/>
  <c r="S77" i="165"/>
  <c r="S78" i="165"/>
  <c r="S80" i="165"/>
  <c r="S84" i="165"/>
  <c r="S85" i="165"/>
  <c r="S87" i="165"/>
  <c r="S88" i="165"/>
  <c r="S89" i="165"/>
  <c r="S90" i="165"/>
  <c r="S91" i="165"/>
  <c r="S92" i="165"/>
  <c r="S98" i="165"/>
  <c r="S99" i="165"/>
  <c r="S100" i="165"/>
  <c r="S101" i="165"/>
  <c r="S102" i="165"/>
  <c r="S103" i="165"/>
  <c r="S104" i="165"/>
  <c r="S105" i="165"/>
  <c r="S106" i="165"/>
  <c r="S107" i="165"/>
  <c r="S108" i="165"/>
  <c r="S109" i="165"/>
  <c r="S116" i="165"/>
  <c r="S117" i="165"/>
  <c r="S120" i="165"/>
  <c r="S121" i="165"/>
  <c r="S122" i="165"/>
  <c r="S123" i="165"/>
  <c r="S127" i="165"/>
  <c r="S140" i="165"/>
  <c r="S141" i="165"/>
  <c r="S142" i="165"/>
  <c r="S143" i="165"/>
  <c r="S145" i="165"/>
  <c r="S146" i="165"/>
  <c r="S147" i="165"/>
  <c r="S148" i="165"/>
  <c r="S149" i="165"/>
  <c r="S150" i="165"/>
  <c r="S153" i="165"/>
  <c r="S154" i="165"/>
  <c r="S155" i="165"/>
  <c r="S157" i="165"/>
  <c r="S159" i="165"/>
  <c r="S160" i="165"/>
  <c r="S161" i="165"/>
  <c r="S162" i="165"/>
  <c r="S163" i="165"/>
  <c r="S164" i="165"/>
  <c r="S165" i="165"/>
  <c r="S168" i="165"/>
  <c r="S169" i="165"/>
  <c r="S170" i="165"/>
  <c r="S171" i="165"/>
  <c r="S172" i="165"/>
  <c r="S173" i="165"/>
  <c r="S174" i="165"/>
  <c r="S175" i="165"/>
  <c r="S176" i="165"/>
  <c r="S177" i="165"/>
  <c r="S178" i="165"/>
  <c r="S179" i="165"/>
  <c r="S180" i="165"/>
  <c r="S181" i="165"/>
  <c r="S182" i="165"/>
  <c r="S183" i="165"/>
  <c r="S184" i="165"/>
  <c r="S185" i="165"/>
  <c r="S186" i="165"/>
  <c r="S187" i="165"/>
  <c r="S188" i="165"/>
  <c r="S189" i="165"/>
  <c r="S190" i="165"/>
  <c r="S191" i="165"/>
  <c r="S192" i="165"/>
  <c r="D69" i="165" l="1"/>
  <c r="E68" i="165"/>
  <c r="Q68" i="165" s="1"/>
  <c r="G68" i="165"/>
  <c r="F68" i="165"/>
  <c r="H68" i="165"/>
  <c r="S68" i="165" s="1"/>
  <c r="D75" i="165"/>
  <c r="D73" i="165"/>
  <c r="D72" i="165"/>
  <c r="E50" i="165"/>
  <c r="Q50" i="165" s="1"/>
  <c r="F50" i="165"/>
  <c r="G50" i="165"/>
  <c r="H50" i="165"/>
  <c r="S50" i="165" s="1"/>
  <c r="E46" i="165"/>
  <c r="Q46" i="165" s="1"/>
  <c r="E139" i="165"/>
  <c r="D88" i="165"/>
  <c r="D89" i="165"/>
  <c r="D90" i="165"/>
  <c r="D91" i="165"/>
  <c r="D92" i="165"/>
  <c r="D87" i="165"/>
  <c r="H86" i="165"/>
  <c r="S86" i="165" s="1"/>
  <c r="E86" i="165"/>
  <c r="D68" i="165" l="1"/>
  <c r="Q86" i="165"/>
  <c r="Q139" i="165"/>
  <c r="E45" i="165"/>
  <c r="F86" i="165"/>
  <c r="D86" i="165" s="1"/>
  <c r="D27" i="165" s="1"/>
  <c r="Q45" i="165" l="1"/>
  <c r="E22" i="165"/>
  <c r="Q22" i="165" s="1"/>
  <c r="W192" i="165"/>
  <c r="V192" i="165"/>
  <c r="U192" i="165"/>
  <c r="T192" i="165"/>
  <c r="R192" i="165"/>
  <c r="P192" i="165"/>
  <c r="O192" i="165"/>
  <c r="I192" i="165"/>
  <c r="N192" i="165" s="1"/>
  <c r="W191" i="165"/>
  <c r="V191" i="165"/>
  <c r="U191" i="165"/>
  <c r="T191" i="165"/>
  <c r="R191" i="165"/>
  <c r="P191" i="165"/>
  <c r="O191" i="165"/>
  <c r="I191" i="165"/>
  <c r="N191" i="165" s="1"/>
  <c r="W190" i="165"/>
  <c r="V190" i="165"/>
  <c r="U190" i="165"/>
  <c r="T190" i="165"/>
  <c r="R190" i="165"/>
  <c r="P190" i="165"/>
  <c r="O190" i="165"/>
  <c r="I190" i="165"/>
  <c r="N190" i="165" s="1"/>
  <c r="W189" i="165"/>
  <c r="V189" i="165"/>
  <c r="U189" i="165"/>
  <c r="T189" i="165"/>
  <c r="R189" i="165"/>
  <c r="P189" i="165"/>
  <c r="O189" i="165"/>
  <c r="I189" i="165"/>
  <c r="N189" i="165" s="1"/>
  <c r="W188" i="165"/>
  <c r="V188" i="165"/>
  <c r="U188" i="165"/>
  <c r="T188" i="165"/>
  <c r="R188" i="165"/>
  <c r="P188" i="165"/>
  <c r="O188" i="165"/>
  <c r="I188" i="165"/>
  <c r="N188" i="165" s="1"/>
  <c r="W187" i="165"/>
  <c r="U187" i="165"/>
  <c r="O187" i="165"/>
  <c r="M187" i="165"/>
  <c r="M183" i="165" s="1"/>
  <c r="L187" i="165"/>
  <c r="T187" i="165" s="1"/>
  <c r="K187" i="165"/>
  <c r="K168" i="165" s="1"/>
  <c r="R168" i="165" s="1"/>
  <c r="J187" i="165"/>
  <c r="P187" i="165" s="1"/>
  <c r="I187" i="165"/>
  <c r="N187" i="165" s="1"/>
  <c r="W186" i="165"/>
  <c r="V186" i="165"/>
  <c r="U186" i="165"/>
  <c r="T186" i="165"/>
  <c r="R186" i="165"/>
  <c r="P186" i="165"/>
  <c r="O186" i="165"/>
  <c r="N186" i="165"/>
  <c r="I186" i="165"/>
  <c r="W185" i="165"/>
  <c r="V185" i="165"/>
  <c r="U185" i="165"/>
  <c r="T185" i="165"/>
  <c r="R185" i="165"/>
  <c r="P185" i="165"/>
  <c r="O185" i="165"/>
  <c r="I185" i="165"/>
  <c r="N185" i="165" s="1"/>
  <c r="W184" i="165"/>
  <c r="V184" i="165"/>
  <c r="U184" i="165"/>
  <c r="T184" i="165"/>
  <c r="R184" i="165"/>
  <c r="P184" i="165"/>
  <c r="O184" i="165"/>
  <c r="I184" i="165"/>
  <c r="N184" i="165" s="1"/>
  <c r="W183" i="165"/>
  <c r="U183" i="165"/>
  <c r="O183" i="165"/>
  <c r="L183" i="165"/>
  <c r="T183" i="165" s="1"/>
  <c r="J183" i="165"/>
  <c r="P183" i="165" s="1"/>
  <c r="W182" i="165"/>
  <c r="V182" i="165"/>
  <c r="U182" i="165"/>
  <c r="T182" i="165"/>
  <c r="R182" i="165"/>
  <c r="P182" i="165"/>
  <c r="O182" i="165"/>
  <c r="N182" i="165"/>
  <c r="I182" i="165"/>
  <c r="W181" i="165"/>
  <c r="V181" i="165"/>
  <c r="U181" i="165"/>
  <c r="T181" i="165"/>
  <c r="R181" i="165"/>
  <c r="P181" i="165"/>
  <c r="O181" i="165"/>
  <c r="I181" i="165"/>
  <c r="N181" i="165" s="1"/>
  <c r="W180" i="165"/>
  <c r="V180" i="165"/>
  <c r="U180" i="165"/>
  <c r="T180" i="165"/>
  <c r="R180" i="165"/>
  <c r="P180" i="165"/>
  <c r="O180" i="165"/>
  <c r="I180" i="165"/>
  <c r="N180" i="165" s="1"/>
  <c r="W179" i="165"/>
  <c r="V179" i="165"/>
  <c r="U179" i="165"/>
  <c r="T179" i="165"/>
  <c r="R179" i="165"/>
  <c r="P179" i="165"/>
  <c r="O179" i="165"/>
  <c r="I179" i="165"/>
  <c r="N179" i="165" s="1"/>
  <c r="W178" i="165"/>
  <c r="V178" i="165"/>
  <c r="U178" i="165"/>
  <c r="T178" i="165"/>
  <c r="R178" i="165"/>
  <c r="P178" i="165"/>
  <c r="O178" i="165"/>
  <c r="I178" i="165"/>
  <c r="N178" i="165" s="1"/>
  <c r="W177" i="165"/>
  <c r="U177" i="165"/>
  <c r="O177" i="165"/>
  <c r="M177" i="165"/>
  <c r="M153" i="165" s="1"/>
  <c r="V153" i="165" s="1"/>
  <c r="L177" i="165"/>
  <c r="K177" i="165"/>
  <c r="K150" i="165" s="1"/>
  <c r="R150" i="165" s="1"/>
  <c r="J177" i="165"/>
  <c r="J150" i="165" s="1"/>
  <c r="P150" i="165" s="1"/>
  <c r="W176" i="165"/>
  <c r="U176" i="165"/>
  <c r="O176" i="165"/>
  <c r="J176" i="165"/>
  <c r="J38" i="165" s="1"/>
  <c r="W175" i="165"/>
  <c r="V175" i="165"/>
  <c r="U175" i="165"/>
  <c r="T175" i="165"/>
  <c r="R175" i="165"/>
  <c r="P175" i="165"/>
  <c r="O175" i="165"/>
  <c r="I175" i="165"/>
  <c r="N175" i="165" s="1"/>
  <c r="W174" i="165"/>
  <c r="V174" i="165"/>
  <c r="U174" i="165"/>
  <c r="T174" i="165"/>
  <c r="R174" i="165"/>
  <c r="P174" i="165"/>
  <c r="O174" i="165"/>
  <c r="I174" i="165"/>
  <c r="N174" i="165" s="1"/>
  <c r="W173" i="165"/>
  <c r="V173" i="165"/>
  <c r="U173" i="165"/>
  <c r="T173" i="165"/>
  <c r="R173" i="165"/>
  <c r="P173" i="165"/>
  <c r="O173" i="165"/>
  <c r="I173" i="165"/>
  <c r="N173" i="165" s="1"/>
  <c r="W172" i="165"/>
  <c r="V172" i="165"/>
  <c r="U172" i="165"/>
  <c r="T172" i="165"/>
  <c r="R172" i="165"/>
  <c r="P172" i="165"/>
  <c r="O172" i="165"/>
  <c r="I172" i="165"/>
  <c r="N172" i="165" s="1"/>
  <c r="W171" i="165"/>
  <c r="U171" i="165"/>
  <c r="O171" i="165"/>
  <c r="M171" i="165"/>
  <c r="M147" i="165" s="1"/>
  <c r="V147" i="165" s="1"/>
  <c r="L171" i="165"/>
  <c r="T171" i="165" s="1"/>
  <c r="K171" i="165"/>
  <c r="J171" i="165"/>
  <c r="P171" i="165" s="1"/>
  <c r="I171" i="165"/>
  <c r="N171" i="165" s="1"/>
  <c r="W170" i="165"/>
  <c r="U170" i="165"/>
  <c r="O170" i="165"/>
  <c r="L170" i="165"/>
  <c r="L37" i="165" s="1"/>
  <c r="T37" i="165" s="1"/>
  <c r="J170" i="165"/>
  <c r="W169" i="165"/>
  <c r="U169" i="165"/>
  <c r="O169" i="165"/>
  <c r="W168" i="165"/>
  <c r="T168" i="165"/>
  <c r="U168" i="165" s="1"/>
  <c r="J168" i="165"/>
  <c r="P168" i="165" s="1"/>
  <c r="D168" i="165"/>
  <c r="M166" i="165"/>
  <c r="K166" i="165"/>
  <c r="R166" i="165" s="1"/>
  <c r="J166" i="165"/>
  <c r="P166" i="165" s="1"/>
  <c r="D166" i="165"/>
  <c r="W165" i="165"/>
  <c r="T165" i="165"/>
  <c r="U165" i="165" s="1"/>
  <c r="M165" i="165"/>
  <c r="K165" i="165"/>
  <c r="R165" i="165" s="1"/>
  <c r="J165" i="165"/>
  <c r="D165" i="165"/>
  <c r="W164" i="165"/>
  <c r="T164" i="165"/>
  <c r="U164" i="165" s="1"/>
  <c r="J164" i="165"/>
  <c r="D164" i="165"/>
  <c r="W163" i="165"/>
  <c r="T163" i="165"/>
  <c r="U163" i="165" s="1"/>
  <c r="M163" i="165"/>
  <c r="V163" i="165" s="1"/>
  <c r="K163" i="165"/>
  <c r="R163" i="165" s="1"/>
  <c r="J163" i="165"/>
  <c r="P163" i="165" s="1"/>
  <c r="D163" i="165"/>
  <c r="W162" i="165"/>
  <c r="T162" i="165"/>
  <c r="U162" i="165" s="1"/>
  <c r="M162" i="165"/>
  <c r="V162" i="165" s="1"/>
  <c r="K162" i="165"/>
  <c r="R162" i="165" s="1"/>
  <c r="J162" i="165"/>
  <c r="P162" i="165" s="1"/>
  <c r="D162" i="165"/>
  <c r="M161" i="165"/>
  <c r="K161" i="165"/>
  <c r="J161" i="165"/>
  <c r="D161" i="165"/>
  <c r="W160" i="165"/>
  <c r="T160" i="165"/>
  <c r="U160" i="165" s="1"/>
  <c r="J160" i="165"/>
  <c r="P160" i="165" s="1"/>
  <c r="D160" i="165"/>
  <c r="W159" i="165"/>
  <c r="T159" i="165"/>
  <c r="U159" i="165" s="1"/>
  <c r="D159" i="165"/>
  <c r="T158" i="165"/>
  <c r="U158" i="165" s="1"/>
  <c r="M158" i="165"/>
  <c r="W158" i="165" s="1"/>
  <c r="K158" i="165"/>
  <c r="R158" i="165" s="1"/>
  <c r="S158" i="165" s="1"/>
  <c r="J158" i="165"/>
  <c r="D158" i="165"/>
  <c r="T157" i="165"/>
  <c r="M157" i="165"/>
  <c r="K157" i="165"/>
  <c r="R157" i="165" s="1"/>
  <c r="J157" i="165"/>
  <c r="W155" i="165"/>
  <c r="T155" i="165"/>
  <c r="U155" i="165" s="1"/>
  <c r="M155" i="165"/>
  <c r="V155" i="165" s="1"/>
  <c r="K155" i="165"/>
  <c r="R155" i="165" s="1"/>
  <c r="J155" i="165"/>
  <c r="P155" i="165" s="1"/>
  <c r="D155" i="165"/>
  <c r="W154" i="165"/>
  <c r="T154" i="165"/>
  <c r="U154" i="165" s="1"/>
  <c r="M154" i="165"/>
  <c r="V154" i="165" s="1"/>
  <c r="K154" i="165"/>
  <c r="R154" i="165" s="1"/>
  <c r="J154" i="165"/>
  <c r="D154" i="165"/>
  <c r="W153" i="165"/>
  <c r="T153" i="165"/>
  <c r="U153" i="165" s="1"/>
  <c r="D153" i="165"/>
  <c r="M151" i="165"/>
  <c r="K151" i="165"/>
  <c r="J151" i="165"/>
  <c r="W150" i="165"/>
  <c r="T150" i="165"/>
  <c r="U150" i="165" s="1"/>
  <c r="D150" i="165"/>
  <c r="W149" i="165"/>
  <c r="T149" i="165"/>
  <c r="U149" i="165" s="1"/>
  <c r="D149" i="165"/>
  <c r="W148" i="165"/>
  <c r="T148" i="165"/>
  <c r="U148" i="165" s="1"/>
  <c r="M148" i="165"/>
  <c r="V148" i="165" s="1"/>
  <c r="K148" i="165"/>
  <c r="R148" i="165" s="1"/>
  <c r="J148" i="165"/>
  <c r="P148" i="165" s="1"/>
  <c r="D148" i="165"/>
  <c r="W147" i="165"/>
  <c r="T147" i="165"/>
  <c r="J147" i="165"/>
  <c r="D147" i="165"/>
  <c r="T146" i="165"/>
  <c r="D146" i="165"/>
  <c r="T145" i="165"/>
  <c r="D145" i="165"/>
  <c r="L144" i="165"/>
  <c r="L35" i="165" s="1"/>
  <c r="H144" i="165"/>
  <c r="G144" i="165"/>
  <c r="G35" i="165" s="1"/>
  <c r="F144" i="165"/>
  <c r="E144" i="165"/>
  <c r="W143" i="165"/>
  <c r="V143" i="165"/>
  <c r="U143" i="165"/>
  <c r="T143" i="165"/>
  <c r="R143" i="165"/>
  <c r="P143" i="165"/>
  <c r="O143" i="165"/>
  <c r="I143" i="165"/>
  <c r="N143" i="165" s="1"/>
  <c r="T142" i="165"/>
  <c r="R142" i="165"/>
  <c r="P142" i="165"/>
  <c r="I142" i="165"/>
  <c r="T141" i="165"/>
  <c r="R141" i="165"/>
  <c r="P141" i="165"/>
  <c r="I141" i="165"/>
  <c r="T140" i="165"/>
  <c r="R140" i="165"/>
  <c r="P140" i="165"/>
  <c r="I140" i="165"/>
  <c r="O140" i="165"/>
  <c r="M139" i="165"/>
  <c r="L139" i="165"/>
  <c r="L135" i="165" s="1"/>
  <c r="L33" i="165" s="1"/>
  <c r="K139" i="165"/>
  <c r="J139" i="165"/>
  <c r="P139" i="165" s="1"/>
  <c r="H139" i="165"/>
  <c r="S139" i="165" s="1"/>
  <c r="G139" i="165"/>
  <c r="F139" i="165"/>
  <c r="I138" i="165"/>
  <c r="I137" i="165"/>
  <c r="I136" i="165"/>
  <c r="I134" i="165"/>
  <c r="I133" i="165"/>
  <c r="M132" i="165"/>
  <c r="L132" i="165"/>
  <c r="K132" i="165"/>
  <c r="J132" i="165"/>
  <c r="I131" i="165"/>
  <c r="I130" i="165"/>
  <c r="M129" i="165"/>
  <c r="M128" i="165" s="1"/>
  <c r="M127" i="165" s="1"/>
  <c r="V127" i="165" s="1"/>
  <c r="L129" i="165"/>
  <c r="K129" i="165"/>
  <c r="K128" i="165" s="1"/>
  <c r="K32" i="165" s="1"/>
  <c r="R32" i="165" s="1"/>
  <c r="J129" i="165"/>
  <c r="L128" i="165"/>
  <c r="L32" i="165" s="1"/>
  <c r="T32" i="165" s="1"/>
  <c r="W127" i="165"/>
  <c r="T127" i="165"/>
  <c r="D127" i="165"/>
  <c r="L126" i="165"/>
  <c r="H126" i="165"/>
  <c r="S126" i="165" s="1"/>
  <c r="G126" i="165"/>
  <c r="F126" i="165"/>
  <c r="E126" i="165"/>
  <c r="I125" i="165"/>
  <c r="H125" i="165" s="1"/>
  <c r="I124" i="165"/>
  <c r="H124" i="165" s="1"/>
  <c r="W123" i="165"/>
  <c r="V123" i="165"/>
  <c r="T123" i="165"/>
  <c r="U123" i="165" s="1"/>
  <c r="R123" i="165"/>
  <c r="P123" i="165"/>
  <c r="I123" i="165"/>
  <c r="D123" i="165"/>
  <c r="W122" i="165"/>
  <c r="V122" i="165"/>
  <c r="T122" i="165"/>
  <c r="U122" i="165" s="1"/>
  <c r="R122" i="165"/>
  <c r="P122" i="165"/>
  <c r="I122" i="165"/>
  <c r="D122" i="165"/>
  <c r="W121" i="165"/>
  <c r="V121" i="165"/>
  <c r="T121" i="165"/>
  <c r="U121" i="165" s="1"/>
  <c r="R121" i="165"/>
  <c r="P121" i="165"/>
  <c r="I121" i="165"/>
  <c r="D121" i="165"/>
  <c r="W120" i="165"/>
  <c r="V120" i="165"/>
  <c r="T120" i="165"/>
  <c r="U120" i="165" s="1"/>
  <c r="R120" i="165"/>
  <c r="P120" i="165"/>
  <c r="I120" i="165"/>
  <c r="M119" i="165"/>
  <c r="L119" i="165"/>
  <c r="K119" i="165"/>
  <c r="J119" i="165"/>
  <c r="H119" i="165"/>
  <c r="G119" i="165"/>
  <c r="F119" i="165"/>
  <c r="E119" i="165"/>
  <c r="I117" i="165"/>
  <c r="D117" i="165"/>
  <c r="W116" i="165"/>
  <c r="V116" i="165"/>
  <c r="U116" i="165"/>
  <c r="T116" i="165"/>
  <c r="R116" i="165"/>
  <c r="P116" i="165"/>
  <c r="I116" i="165"/>
  <c r="D116" i="165"/>
  <c r="O116" i="165" s="1"/>
  <c r="V115" i="165"/>
  <c r="W115" i="165" s="1"/>
  <c r="U115" i="165"/>
  <c r="T115" i="165"/>
  <c r="R115" i="165"/>
  <c r="S115" i="165" s="1"/>
  <c r="P115" i="165"/>
  <c r="O115" i="165"/>
  <c r="I115" i="165"/>
  <c r="N115" i="165" s="1"/>
  <c r="H114" i="165"/>
  <c r="G114" i="165"/>
  <c r="F114" i="165"/>
  <c r="R114" i="165" s="1"/>
  <c r="S114" i="165" s="1"/>
  <c r="E114" i="165"/>
  <c r="P114" i="165" s="1"/>
  <c r="L110" i="165"/>
  <c r="L30" i="165" s="1"/>
  <c r="J110" i="165"/>
  <c r="J30" i="165" s="1"/>
  <c r="W109" i="165"/>
  <c r="V109" i="165"/>
  <c r="U109" i="165"/>
  <c r="T109" i="165"/>
  <c r="R109" i="165"/>
  <c r="P109" i="165"/>
  <c r="I109" i="165"/>
  <c r="D109" i="165"/>
  <c r="O109" i="165" s="1"/>
  <c r="W108" i="165"/>
  <c r="V108" i="165"/>
  <c r="U108" i="165"/>
  <c r="T108" i="165"/>
  <c r="R108" i="165"/>
  <c r="P108" i="165"/>
  <c r="I108" i="165"/>
  <c r="D108" i="165"/>
  <c r="O108" i="165" s="1"/>
  <c r="W107" i="165"/>
  <c r="V107" i="165"/>
  <c r="U107" i="165"/>
  <c r="T107" i="165"/>
  <c r="R107" i="165"/>
  <c r="P107" i="165"/>
  <c r="I107" i="165"/>
  <c r="D107" i="165"/>
  <c r="O107" i="165" s="1"/>
  <c r="W106" i="165"/>
  <c r="V106" i="165"/>
  <c r="U106" i="165"/>
  <c r="T106" i="165"/>
  <c r="R106" i="165"/>
  <c r="P106" i="165"/>
  <c r="I106" i="165"/>
  <c r="D106" i="165"/>
  <c r="O106" i="165" s="1"/>
  <c r="W105" i="165"/>
  <c r="V105" i="165"/>
  <c r="U105" i="165"/>
  <c r="T105" i="165"/>
  <c r="R105" i="165"/>
  <c r="P105" i="165"/>
  <c r="I105" i="165"/>
  <c r="D105" i="165"/>
  <c r="O105" i="165" s="1"/>
  <c r="W104" i="165"/>
  <c r="V104" i="165"/>
  <c r="U104" i="165"/>
  <c r="T104" i="165"/>
  <c r="R104" i="165"/>
  <c r="P104" i="165"/>
  <c r="I104" i="165"/>
  <c r="D104" i="165"/>
  <c r="O104" i="165" s="1"/>
  <c r="W103" i="165"/>
  <c r="U103" i="165"/>
  <c r="M103" i="165"/>
  <c r="V103" i="165" s="1"/>
  <c r="L103" i="165"/>
  <c r="T103" i="165" s="1"/>
  <c r="K103" i="165"/>
  <c r="R103" i="165" s="1"/>
  <c r="J103" i="165"/>
  <c r="D103" i="165"/>
  <c r="O103" i="165" s="1"/>
  <c r="W102" i="165"/>
  <c r="V102" i="165"/>
  <c r="U102" i="165"/>
  <c r="T102" i="165"/>
  <c r="R102" i="165"/>
  <c r="P102" i="165"/>
  <c r="I102" i="165"/>
  <c r="D102" i="165"/>
  <c r="O102" i="165" s="1"/>
  <c r="W101" i="165"/>
  <c r="V101" i="165"/>
  <c r="U101" i="165"/>
  <c r="T101" i="165"/>
  <c r="R101" i="165"/>
  <c r="P101" i="165"/>
  <c r="I101" i="165"/>
  <c r="D101" i="165"/>
  <c r="O101" i="165" s="1"/>
  <c r="W100" i="165"/>
  <c r="U100" i="165"/>
  <c r="M100" i="165"/>
  <c r="L100" i="165"/>
  <c r="T100" i="165" s="1"/>
  <c r="K100" i="165"/>
  <c r="J100" i="165"/>
  <c r="D100" i="165"/>
  <c r="O100" i="165" s="1"/>
  <c r="W99" i="165"/>
  <c r="V99" i="165"/>
  <c r="U99" i="165"/>
  <c r="T99" i="165"/>
  <c r="R99" i="165"/>
  <c r="P99" i="165"/>
  <c r="I99" i="165"/>
  <c r="D99" i="165"/>
  <c r="O99" i="165" s="1"/>
  <c r="W98" i="165"/>
  <c r="V98" i="165"/>
  <c r="U98" i="165"/>
  <c r="T98" i="165"/>
  <c r="R98" i="165"/>
  <c r="P98" i="165"/>
  <c r="I98" i="165"/>
  <c r="D98" i="165"/>
  <c r="O98" i="165" s="1"/>
  <c r="M97" i="165"/>
  <c r="V97" i="165" s="1"/>
  <c r="L97" i="165"/>
  <c r="T97" i="165" s="1"/>
  <c r="K97" i="165"/>
  <c r="R97" i="165" s="1"/>
  <c r="J97" i="165"/>
  <c r="D97" i="165"/>
  <c r="O97" i="165" s="1"/>
  <c r="D96" i="165"/>
  <c r="O96" i="165" s="1"/>
  <c r="I94" i="165"/>
  <c r="I93" i="165"/>
  <c r="W92" i="165"/>
  <c r="V92" i="165"/>
  <c r="T92" i="165"/>
  <c r="U92" i="165" s="1"/>
  <c r="R92" i="165"/>
  <c r="P92" i="165"/>
  <c r="I92" i="165"/>
  <c r="N92" i="165" s="1"/>
  <c r="O92" i="165" s="1"/>
  <c r="I91" i="165"/>
  <c r="I90" i="165"/>
  <c r="I89" i="165"/>
  <c r="I88" i="165"/>
  <c r="I87" i="165"/>
  <c r="M86" i="165"/>
  <c r="M27" i="165" s="1"/>
  <c r="L86" i="165"/>
  <c r="T86" i="165" s="1"/>
  <c r="K86" i="165"/>
  <c r="K27" i="165" s="1"/>
  <c r="J86" i="165"/>
  <c r="J27" i="165" s="1"/>
  <c r="W86" i="165"/>
  <c r="W85" i="165"/>
  <c r="V85" i="165"/>
  <c r="U85" i="165"/>
  <c r="T85" i="165"/>
  <c r="R85" i="165"/>
  <c r="P85" i="165"/>
  <c r="I85" i="165"/>
  <c r="D85" i="165"/>
  <c r="O85" i="165" s="1"/>
  <c r="W84" i="165"/>
  <c r="V84" i="165"/>
  <c r="U84" i="165"/>
  <c r="T84" i="165"/>
  <c r="R84" i="165"/>
  <c r="P84" i="165"/>
  <c r="I84" i="165"/>
  <c r="D84" i="165"/>
  <c r="O84" i="165" s="1"/>
  <c r="I82" i="165"/>
  <c r="M79" i="165"/>
  <c r="L81" i="165"/>
  <c r="L79" i="165" s="1"/>
  <c r="L24" i="165" s="1"/>
  <c r="K81" i="165"/>
  <c r="K79" i="165" s="1"/>
  <c r="K24" i="165" s="1"/>
  <c r="J81" i="165"/>
  <c r="H81" i="165"/>
  <c r="G81" i="165"/>
  <c r="F81" i="165"/>
  <c r="E81" i="165"/>
  <c r="E79" i="165" s="1"/>
  <c r="W80" i="165"/>
  <c r="V80" i="165"/>
  <c r="U80" i="165"/>
  <c r="T80" i="165"/>
  <c r="R80" i="165"/>
  <c r="P80" i="165"/>
  <c r="I80" i="165"/>
  <c r="D80" i="165"/>
  <c r="O80" i="165" s="1"/>
  <c r="W78" i="165"/>
  <c r="V78" i="165"/>
  <c r="U78" i="165"/>
  <c r="T78" i="165"/>
  <c r="R78" i="165"/>
  <c r="P78" i="165"/>
  <c r="I78" i="165"/>
  <c r="D78" i="165"/>
  <c r="O78" i="165" s="1"/>
  <c r="W77" i="165"/>
  <c r="V77" i="165"/>
  <c r="U77" i="165"/>
  <c r="T77" i="165"/>
  <c r="R77" i="165"/>
  <c r="P77" i="165"/>
  <c r="I77" i="165"/>
  <c r="D77" i="165"/>
  <c r="O77" i="165" s="1"/>
  <c r="W76" i="165"/>
  <c r="U76" i="165"/>
  <c r="M76" i="165"/>
  <c r="V76" i="165" s="1"/>
  <c r="L76" i="165"/>
  <c r="T76" i="165" s="1"/>
  <c r="K76" i="165"/>
  <c r="R76" i="165" s="1"/>
  <c r="J76" i="165"/>
  <c r="D76" i="165"/>
  <c r="O76" i="165" s="1"/>
  <c r="W75" i="165"/>
  <c r="V75" i="165"/>
  <c r="T75" i="165"/>
  <c r="U75" i="165" s="1"/>
  <c r="R75" i="165"/>
  <c r="P75" i="165"/>
  <c r="I75" i="165"/>
  <c r="M74" i="165"/>
  <c r="L74" i="165"/>
  <c r="K74" i="165"/>
  <c r="J74" i="165"/>
  <c r="H74" i="165"/>
  <c r="G74" i="165"/>
  <c r="F74" i="165"/>
  <c r="E74" i="165"/>
  <c r="W73" i="165"/>
  <c r="V73" i="165"/>
  <c r="U73" i="165"/>
  <c r="T73" i="165"/>
  <c r="R73" i="165"/>
  <c r="P73" i="165"/>
  <c r="O73" i="165"/>
  <c r="I73" i="165"/>
  <c r="N73" i="165" s="1"/>
  <c r="W72" i="165"/>
  <c r="V72" i="165"/>
  <c r="U72" i="165"/>
  <c r="T72" i="165"/>
  <c r="O72" i="165"/>
  <c r="K72" i="165"/>
  <c r="J72" i="165"/>
  <c r="P72" i="165" s="1"/>
  <c r="M71" i="165"/>
  <c r="L71" i="165"/>
  <c r="H71" i="165"/>
  <c r="H70" i="165" s="1"/>
  <c r="G71" i="165"/>
  <c r="U71" i="165" s="1"/>
  <c r="F71" i="165"/>
  <c r="E71" i="165"/>
  <c r="M70" i="165"/>
  <c r="G70" i="165"/>
  <c r="U70" i="165" s="1"/>
  <c r="F70" i="165"/>
  <c r="E70" i="165"/>
  <c r="Q70" i="165" s="1"/>
  <c r="W69" i="165"/>
  <c r="V69" i="165"/>
  <c r="T69" i="165"/>
  <c r="U69" i="165" s="1"/>
  <c r="R69" i="165"/>
  <c r="P69" i="165"/>
  <c r="I69" i="165"/>
  <c r="W68" i="165"/>
  <c r="M68" i="165"/>
  <c r="M66" i="165" s="1"/>
  <c r="L68" i="165"/>
  <c r="T68" i="165" s="1"/>
  <c r="U68" i="165" s="1"/>
  <c r="K68" i="165"/>
  <c r="J68" i="165"/>
  <c r="P68" i="165" s="1"/>
  <c r="I68" i="165"/>
  <c r="I67" i="165"/>
  <c r="J66" i="165"/>
  <c r="W64" i="165"/>
  <c r="V64" i="165"/>
  <c r="U64" i="165"/>
  <c r="T64" i="165"/>
  <c r="R64" i="165"/>
  <c r="P64" i="165"/>
  <c r="I64" i="165"/>
  <c r="D64" i="165"/>
  <c r="O64" i="165" s="1"/>
  <c r="W63" i="165"/>
  <c r="V63" i="165"/>
  <c r="U63" i="165"/>
  <c r="T63" i="165"/>
  <c r="R63" i="165"/>
  <c r="P63" i="165"/>
  <c r="I63" i="165"/>
  <c r="D63" i="165"/>
  <c r="O63" i="165" s="1"/>
  <c r="W62" i="165"/>
  <c r="U62" i="165"/>
  <c r="M62" i="165"/>
  <c r="V62" i="165" s="1"/>
  <c r="L62" i="165"/>
  <c r="T62" i="165" s="1"/>
  <c r="K62" i="165"/>
  <c r="R62" i="165" s="1"/>
  <c r="J62" i="165"/>
  <c r="D62" i="165"/>
  <c r="O62" i="165" s="1"/>
  <c r="W61" i="165"/>
  <c r="V61" i="165"/>
  <c r="U61" i="165"/>
  <c r="T61" i="165"/>
  <c r="R61" i="165"/>
  <c r="P61" i="165"/>
  <c r="I61" i="165"/>
  <c r="D61" i="165"/>
  <c r="O61" i="165" s="1"/>
  <c r="W60" i="165"/>
  <c r="V60" i="165"/>
  <c r="U60" i="165"/>
  <c r="T60" i="165"/>
  <c r="R60" i="165"/>
  <c r="P60" i="165"/>
  <c r="I60" i="165"/>
  <c r="D60" i="165"/>
  <c r="O60" i="165" s="1"/>
  <c r="W59" i="165"/>
  <c r="V59" i="165"/>
  <c r="U59" i="165"/>
  <c r="T59" i="165"/>
  <c r="R59" i="165"/>
  <c r="P59" i="165"/>
  <c r="I59" i="165"/>
  <c r="D59" i="165"/>
  <c r="O59" i="165" s="1"/>
  <c r="W58" i="165"/>
  <c r="U58" i="165"/>
  <c r="M58" i="165"/>
  <c r="V58" i="165" s="1"/>
  <c r="L58" i="165"/>
  <c r="T58" i="165" s="1"/>
  <c r="K58" i="165"/>
  <c r="R58" i="165" s="1"/>
  <c r="J58" i="165"/>
  <c r="D58" i="165"/>
  <c r="O58" i="165" s="1"/>
  <c r="W57" i="165"/>
  <c r="V57" i="165"/>
  <c r="U57" i="165"/>
  <c r="T57" i="165"/>
  <c r="R57" i="165"/>
  <c r="P57" i="165"/>
  <c r="I57" i="165"/>
  <c r="D57" i="165"/>
  <c r="O57" i="165" s="1"/>
  <c r="W56" i="165"/>
  <c r="V56" i="165"/>
  <c r="U56" i="165"/>
  <c r="T56" i="165"/>
  <c r="R56" i="165"/>
  <c r="P56" i="165"/>
  <c r="I56" i="165"/>
  <c r="D56" i="165"/>
  <c r="O56" i="165" s="1"/>
  <c r="W55" i="165"/>
  <c r="V55" i="165"/>
  <c r="U55" i="165"/>
  <c r="T55" i="165"/>
  <c r="R55" i="165"/>
  <c r="P55" i="165"/>
  <c r="I55" i="165"/>
  <c r="D55" i="165"/>
  <c r="O55" i="165" s="1"/>
  <c r="W54" i="165"/>
  <c r="U54" i="165"/>
  <c r="M54" i="165"/>
  <c r="V54" i="165" s="1"/>
  <c r="L54" i="165"/>
  <c r="K54" i="165"/>
  <c r="R54" i="165" s="1"/>
  <c r="J54" i="165"/>
  <c r="D54" i="165"/>
  <c r="O54" i="165" s="1"/>
  <c r="W53" i="165"/>
  <c r="U53" i="165"/>
  <c r="D53" i="165"/>
  <c r="O53" i="165" s="1"/>
  <c r="W52" i="165"/>
  <c r="V52" i="165"/>
  <c r="U52" i="165"/>
  <c r="T52" i="165"/>
  <c r="R52" i="165"/>
  <c r="P52" i="165"/>
  <c r="I52" i="165"/>
  <c r="D52" i="165"/>
  <c r="O52" i="165" s="1"/>
  <c r="W51" i="165"/>
  <c r="V51" i="165"/>
  <c r="U51" i="165"/>
  <c r="T51" i="165"/>
  <c r="R51" i="165"/>
  <c r="P51" i="165"/>
  <c r="I51" i="165"/>
  <c r="D51" i="165"/>
  <c r="W50" i="165"/>
  <c r="U50" i="165"/>
  <c r="M50" i="165"/>
  <c r="V50" i="165" s="1"/>
  <c r="L50" i="165"/>
  <c r="T50" i="165" s="1"/>
  <c r="K50" i="165"/>
  <c r="R50" i="165" s="1"/>
  <c r="J50" i="165"/>
  <c r="W49" i="165"/>
  <c r="V49" i="165"/>
  <c r="U49" i="165"/>
  <c r="T49" i="165"/>
  <c r="R49" i="165"/>
  <c r="P49" i="165"/>
  <c r="I49" i="165"/>
  <c r="D49" i="165"/>
  <c r="O49" i="165" s="1"/>
  <c r="W48" i="165"/>
  <c r="V48" i="165"/>
  <c r="U48" i="165"/>
  <c r="T48" i="165"/>
  <c r="R48" i="165"/>
  <c r="P48" i="165"/>
  <c r="I48" i="165"/>
  <c r="D48" i="165"/>
  <c r="O48" i="165" s="1"/>
  <c r="W47" i="165"/>
  <c r="V47" i="165"/>
  <c r="T47" i="165"/>
  <c r="U47" i="165" s="1"/>
  <c r="R47" i="165"/>
  <c r="P47" i="165"/>
  <c r="D47" i="165"/>
  <c r="M46" i="165"/>
  <c r="L46" i="165"/>
  <c r="K46" i="165"/>
  <c r="J46" i="165"/>
  <c r="H46" i="165"/>
  <c r="G46" i="165"/>
  <c r="G45" i="165" s="1"/>
  <c r="F46" i="165"/>
  <c r="F45" i="165" s="1"/>
  <c r="W42" i="165"/>
  <c r="U42" i="165"/>
  <c r="O42" i="165"/>
  <c r="M42" i="165"/>
  <c r="V42" i="165" s="1"/>
  <c r="L42" i="165"/>
  <c r="T42" i="165" s="1"/>
  <c r="K42" i="165"/>
  <c r="R42" i="165" s="1"/>
  <c r="J42" i="165"/>
  <c r="W41" i="165"/>
  <c r="U41" i="165"/>
  <c r="O41" i="165"/>
  <c r="M41" i="165"/>
  <c r="V41" i="165" s="1"/>
  <c r="L41" i="165"/>
  <c r="T41" i="165" s="1"/>
  <c r="K41" i="165"/>
  <c r="R41" i="165" s="1"/>
  <c r="J41" i="165"/>
  <c r="W40" i="165"/>
  <c r="U40" i="165"/>
  <c r="O40" i="165"/>
  <c r="M40" i="165"/>
  <c r="V40" i="165" s="1"/>
  <c r="L40" i="165"/>
  <c r="T40" i="165" s="1"/>
  <c r="K40" i="165"/>
  <c r="R40" i="165" s="1"/>
  <c r="J40" i="165"/>
  <c r="I40" i="165" s="1"/>
  <c r="N40" i="165" s="1"/>
  <c r="W39" i="165"/>
  <c r="U39" i="165"/>
  <c r="O39" i="165"/>
  <c r="L39" i="165"/>
  <c r="T39" i="165" s="1"/>
  <c r="W38" i="165"/>
  <c r="U38" i="165"/>
  <c r="O38" i="165"/>
  <c r="W37" i="165"/>
  <c r="U37" i="165"/>
  <c r="O37" i="165"/>
  <c r="J37" i="165"/>
  <c r="P37" i="165" s="1"/>
  <c r="W36" i="165"/>
  <c r="U36" i="165"/>
  <c r="O36" i="165"/>
  <c r="W34" i="165"/>
  <c r="U34" i="165"/>
  <c r="O34" i="165"/>
  <c r="M34" i="165"/>
  <c r="V34" i="165" s="1"/>
  <c r="L34" i="165"/>
  <c r="T34" i="165" s="1"/>
  <c r="K34" i="165"/>
  <c r="R34" i="165" s="1"/>
  <c r="J34" i="165"/>
  <c r="W32" i="165"/>
  <c r="U32" i="165"/>
  <c r="W29" i="165"/>
  <c r="U29" i="165"/>
  <c r="O29" i="165"/>
  <c r="H27" i="165"/>
  <c r="F27" i="165"/>
  <c r="W26" i="165"/>
  <c r="V26" i="165"/>
  <c r="U26" i="165"/>
  <c r="T26" i="165"/>
  <c r="R26" i="165"/>
  <c r="P26" i="165"/>
  <c r="O26" i="165"/>
  <c r="I26" i="165"/>
  <c r="N26" i="165" s="1"/>
  <c r="W25" i="165"/>
  <c r="V25" i="165"/>
  <c r="U25" i="165"/>
  <c r="T25" i="165"/>
  <c r="R25" i="165"/>
  <c r="P25" i="165"/>
  <c r="O25" i="165"/>
  <c r="I25" i="165"/>
  <c r="N25" i="165" s="1"/>
  <c r="F19" i="165"/>
  <c r="G19" i="165" s="1"/>
  <c r="H19" i="165" s="1"/>
  <c r="I19" i="165" s="1"/>
  <c r="J19" i="165" s="1"/>
  <c r="K19" i="165" s="1"/>
  <c r="L19" i="165" s="1"/>
  <c r="M19" i="165" s="1"/>
  <c r="N19" i="165" s="1"/>
  <c r="O19" i="165" s="1"/>
  <c r="P19" i="165" s="1"/>
  <c r="Q19" i="165" s="1"/>
  <c r="R19" i="165" s="1"/>
  <c r="S19" i="165" s="1"/>
  <c r="T19" i="165" s="1"/>
  <c r="U19" i="165" s="1"/>
  <c r="V19" i="165" s="1"/>
  <c r="W19" i="165" s="1"/>
  <c r="D19" i="165"/>
  <c r="B19" i="165"/>
  <c r="J159" i="165" l="1"/>
  <c r="J71" i="165"/>
  <c r="J70" i="165" s="1"/>
  <c r="P70" i="165" s="1"/>
  <c r="V81" i="165"/>
  <c r="W81" i="165" s="1"/>
  <c r="L66" i="165"/>
  <c r="D70" i="165"/>
  <c r="O70" i="165" s="1"/>
  <c r="I72" i="165"/>
  <c r="N72" i="165" s="1"/>
  <c r="I129" i="165"/>
  <c r="N140" i="165"/>
  <c r="I151" i="165"/>
  <c r="K53" i="165"/>
  <c r="R53" i="165" s="1"/>
  <c r="N82" i="165"/>
  <c r="O82" i="165" s="1"/>
  <c r="J128" i="165"/>
  <c r="I128" i="165" s="1"/>
  <c r="H128" i="165" s="1"/>
  <c r="I148" i="165"/>
  <c r="N148" i="165" s="1"/>
  <c r="J167" i="165"/>
  <c r="N51" i="165"/>
  <c r="N59" i="165"/>
  <c r="N61" i="165"/>
  <c r="N63" i="165"/>
  <c r="W139" i="165"/>
  <c r="M32" i="165"/>
  <c r="V32" i="165" s="1"/>
  <c r="J39" i="165"/>
  <c r="P39" i="165" s="1"/>
  <c r="M53" i="165"/>
  <c r="V53" i="165" s="1"/>
  <c r="N55" i="165"/>
  <c r="N57" i="165"/>
  <c r="P74" i="165"/>
  <c r="N85" i="165"/>
  <c r="I86" i="165"/>
  <c r="N86" i="165" s="1"/>
  <c r="L96" i="165"/>
  <c r="I96" i="165" s="1"/>
  <c r="N96" i="165" s="1"/>
  <c r="I97" i="165"/>
  <c r="N97" i="165" s="1"/>
  <c r="P97" i="165"/>
  <c r="M96" i="165"/>
  <c r="F110" i="165"/>
  <c r="F30" i="165" s="1"/>
  <c r="I132" i="165"/>
  <c r="H132" i="165" s="1"/>
  <c r="V132" i="165" s="1"/>
  <c r="J135" i="165"/>
  <c r="J33" i="165" s="1"/>
  <c r="T139" i="165"/>
  <c r="I139" i="165"/>
  <c r="I135" i="165" s="1"/>
  <c r="I155" i="165"/>
  <c r="N155" i="165" s="1"/>
  <c r="O155" i="165" s="1"/>
  <c r="J156" i="165"/>
  <c r="I161" i="165"/>
  <c r="I162" i="165"/>
  <c r="N162" i="165" s="1"/>
  <c r="O162" i="165" s="1"/>
  <c r="I163" i="165"/>
  <c r="N163" i="165" s="1"/>
  <c r="O163" i="165" s="1"/>
  <c r="M164" i="165"/>
  <c r="V164" i="165" s="1"/>
  <c r="M167" i="165"/>
  <c r="M39" i="165"/>
  <c r="V39" i="165" s="1"/>
  <c r="P41" i="165"/>
  <c r="I41" i="165"/>
  <c r="N41" i="165" s="1"/>
  <c r="S46" i="165"/>
  <c r="H45" i="165"/>
  <c r="S45" i="165" s="1"/>
  <c r="R46" i="165"/>
  <c r="V46" i="165"/>
  <c r="P54" i="165"/>
  <c r="I54" i="165"/>
  <c r="N54" i="165" s="1"/>
  <c r="J53" i="165"/>
  <c r="T54" i="165"/>
  <c r="L53" i="165"/>
  <c r="T53" i="165" s="1"/>
  <c r="P62" i="165"/>
  <c r="I62" i="165"/>
  <c r="N62" i="165" s="1"/>
  <c r="N75" i="165"/>
  <c r="O75" i="165" s="1"/>
  <c r="I74" i="165"/>
  <c r="I81" i="165"/>
  <c r="J79" i="165"/>
  <c r="R100" i="165"/>
  <c r="K96" i="165"/>
  <c r="R96" i="165" s="1"/>
  <c r="V100" i="165"/>
  <c r="K110" i="165"/>
  <c r="K30" i="165" s="1"/>
  <c r="M110" i="165"/>
  <c r="M30" i="165" s="1"/>
  <c r="P158" i="165"/>
  <c r="I158" i="165"/>
  <c r="N158" i="165" s="1"/>
  <c r="O158" i="165" s="1"/>
  <c r="P177" i="165"/>
  <c r="I177" i="165"/>
  <c r="N177" i="165" s="1"/>
  <c r="T177" i="165"/>
  <c r="L176" i="165"/>
  <c r="K164" i="165"/>
  <c r="R164" i="165" s="1"/>
  <c r="K160" i="165"/>
  <c r="R160" i="165" s="1"/>
  <c r="L27" i="165"/>
  <c r="J32" i="165"/>
  <c r="P32" i="165" s="1"/>
  <c r="I34" i="165"/>
  <c r="N34" i="165" s="1"/>
  <c r="J36" i="165"/>
  <c r="P36" i="165" s="1"/>
  <c r="P58" i="165"/>
  <c r="I58" i="165"/>
  <c r="N58" i="165" s="1"/>
  <c r="J96" i="165"/>
  <c r="P96" i="165" s="1"/>
  <c r="K135" i="165"/>
  <c r="K33" i="165" s="1"/>
  <c r="R139" i="165"/>
  <c r="J153" i="165"/>
  <c r="P153" i="165" s="1"/>
  <c r="K183" i="165"/>
  <c r="R183" i="165" s="1"/>
  <c r="I42" i="165"/>
  <c r="N42" i="165" s="1"/>
  <c r="J45" i="165"/>
  <c r="J22" i="165" s="1"/>
  <c r="N48" i="165"/>
  <c r="D50" i="165"/>
  <c r="O50" i="165" s="1"/>
  <c r="O51" i="165"/>
  <c r="N52" i="165"/>
  <c r="N56" i="165"/>
  <c r="N60" i="165"/>
  <c r="N64" i="165"/>
  <c r="V70" i="165"/>
  <c r="I76" i="165"/>
  <c r="N76" i="165" s="1"/>
  <c r="P76" i="165"/>
  <c r="N84" i="165"/>
  <c r="I103" i="165"/>
  <c r="P103" i="165"/>
  <c r="N116" i="165"/>
  <c r="L118" i="165"/>
  <c r="L31" i="165" s="1"/>
  <c r="D119" i="165"/>
  <c r="I119" i="165"/>
  <c r="W27" i="165"/>
  <c r="S27" i="165"/>
  <c r="F22" i="165"/>
  <c r="G22" i="165"/>
  <c r="P45" i="165"/>
  <c r="I46" i="165"/>
  <c r="P46" i="165"/>
  <c r="N47" i="165"/>
  <c r="D46" i="165"/>
  <c r="D45" i="165" s="1"/>
  <c r="O47" i="165"/>
  <c r="N49" i="165"/>
  <c r="K66" i="165"/>
  <c r="R68" i="165"/>
  <c r="P71" i="165"/>
  <c r="S74" i="165"/>
  <c r="W74" i="165"/>
  <c r="U114" i="165"/>
  <c r="T114" i="165"/>
  <c r="G110" i="165"/>
  <c r="T110" i="165" s="1"/>
  <c r="P119" i="165"/>
  <c r="R72" i="165"/>
  <c r="K71" i="165"/>
  <c r="N78" i="165"/>
  <c r="N99" i="165"/>
  <c r="I100" i="165"/>
  <c r="N100" i="165" s="1"/>
  <c r="P100" i="165"/>
  <c r="N107" i="165"/>
  <c r="Q114" i="165"/>
  <c r="D114" i="165"/>
  <c r="N114" i="165" s="1"/>
  <c r="E110" i="165"/>
  <c r="P34" i="165"/>
  <c r="P38" i="165"/>
  <c r="P40" i="165"/>
  <c r="P42" i="165"/>
  <c r="P50" i="165"/>
  <c r="I50" i="165"/>
  <c r="M65" i="165"/>
  <c r="M23" i="165" s="1"/>
  <c r="V68" i="165"/>
  <c r="S70" i="165"/>
  <c r="W70" i="165"/>
  <c r="E24" i="165"/>
  <c r="U81" i="165"/>
  <c r="G79" i="165"/>
  <c r="U79" i="165" s="1"/>
  <c r="N101" i="165"/>
  <c r="N103" i="165"/>
  <c r="N105" i="165"/>
  <c r="N109" i="165"/>
  <c r="S124" i="165"/>
  <c r="W124" i="165"/>
  <c r="G124" i="165"/>
  <c r="S125" i="165"/>
  <c r="V125" i="165"/>
  <c r="W125" i="165"/>
  <c r="G125" i="165"/>
  <c r="I27" i="165"/>
  <c r="N27" i="165" s="1"/>
  <c r="W46" i="165"/>
  <c r="I66" i="165"/>
  <c r="H67" i="165"/>
  <c r="S71" i="165"/>
  <c r="W71" i="165"/>
  <c r="T71" i="165"/>
  <c r="L70" i="165"/>
  <c r="V71" i="165"/>
  <c r="V74" i="165"/>
  <c r="N77" i="165"/>
  <c r="N80" i="165"/>
  <c r="T81" i="165"/>
  <c r="N98" i="165"/>
  <c r="N102" i="165"/>
  <c r="N104" i="165"/>
  <c r="N106" i="165"/>
  <c r="N108" i="165"/>
  <c r="H118" i="165"/>
  <c r="S119" i="165"/>
  <c r="W119" i="165"/>
  <c r="R119" i="165"/>
  <c r="V119" i="165"/>
  <c r="V124" i="165"/>
  <c r="Q71" i="165"/>
  <c r="D71" i="165"/>
  <c r="O71" i="165" s="1"/>
  <c r="Q74" i="165"/>
  <c r="D74" i="165"/>
  <c r="R74" i="165"/>
  <c r="H79" i="165"/>
  <c r="H24" i="165" s="1"/>
  <c r="P110" i="165"/>
  <c r="Q119" i="165"/>
  <c r="T119" i="165"/>
  <c r="U119" i="165" s="1"/>
  <c r="N122" i="165"/>
  <c r="O122" i="165" s="1"/>
  <c r="M126" i="165"/>
  <c r="W126" i="165"/>
  <c r="K127" i="165"/>
  <c r="H129" i="165"/>
  <c r="V129" i="165" s="1"/>
  <c r="H130" i="165"/>
  <c r="H134" i="165"/>
  <c r="H136" i="165"/>
  <c r="H138" i="165"/>
  <c r="V139" i="165"/>
  <c r="M135" i="165"/>
  <c r="Q144" i="165"/>
  <c r="D144" i="165"/>
  <c r="D35" i="165" s="1"/>
  <c r="P147" i="165"/>
  <c r="P154" i="165"/>
  <c r="I154" i="165"/>
  <c r="M159" i="165"/>
  <c r="V159" i="165" s="1"/>
  <c r="P165" i="165"/>
  <c r="I165" i="165"/>
  <c r="N165" i="165" s="1"/>
  <c r="O165" i="165" s="1"/>
  <c r="I166" i="165"/>
  <c r="N166" i="165" s="1"/>
  <c r="O166" i="165" s="1"/>
  <c r="J169" i="165"/>
  <c r="J146" i="165"/>
  <c r="P170" i="165"/>
  <c r="J152" i="165"/>
  <c r="J149" i="165"/>
  <c r="P176" i="165"/>
  <c r="V187" i="165"/>
  <c r="M168" i="165"/>
  <c r="M160" i="165"/>
  <c r="R187" i="165"/>
  <c r="Q126" i="165"/>
  <c r="D126" i="165"/>
  <c r="T126" i="165"/>
  <c r="H131" i="165"/>
  <c r="H133" i="165"/>
  <c r="H137" i="165"/>
  <c r="N154" i="165"/>
  <c r="O154" i="165" s="1"/>
  <c r="I157" i="165"/>
  <c r="N157" i="165" s="1"/>
  <c r="O157" i="165" s="1"/>
  <c r="P157" i="165"/>
  <c r="P159" i="165"/>
  <c r="P164" i="165"/>
  <c r="T170" i="165"/>
  <c r="K170" i="165"/>
  <c r="K147" i="165"/>
  <c r="R147" i="165" s="1"/>
  <c r="V171" i="165"/>
  <c r="M170" i="165"/>
  <c r="R171" i="165"/>
  <c r="K176" i="165"/>
  <c r="K153" i="165"/>
  <c r="R153" i="165" s="1"/>
  <c r="V177" i="165"/>
  <c r="M176" i="165"/>
  <c r="M150" i="165"/>
  <c r="R177" i="165"/>
  <c r="K167" i="165"/>
  <c r="V183" i="165"/>
  <c r="M156" i="165"/>
  <c r="D139" i="165"/>
  <c r="O141" i="165"/>
  <c r="N142" i="165"/>
  <c r="O142" i="165" s="1"/>
  <c r="H35" i="165"/>
  <c r="U126" i="165"/>
  <c r="M24" i="165"/>
  <c r="I79" i="165"/>
  <c r="J24" i="165"/>
  <c r="T70" i="165"/>
  <c r="O148" i="165"/>
  <c r="T144" i="165"/>
  <c r="U144" i="165" s="1"/>
  <c r="E35" i="165"/>
  <c r="Q35" i="165" s="1"/>
  <c r="F35" i="165"/>
  <c r="U139" i="165"/>
  <c r="N123" i="165"/>
  <c r="O123" i="165" s="1"/>
  <c r="N120" i="165"/>
  <c r="O120" i="165" s="1"/>
  <c r="N121" i="165"/>
  <c r="O121" i="165" s="1"/>
  <c r="V114" i="165"/>
  <c r="W114" i="165" s="1"/>
  <c r="H110" i="165"/>
  <c r="E27" i="165"/>
  <c r="Q27" i="165" s="1"/>
  <c r="R27" i="165"/>
  <c r="V27" i="165"/>
  <c r="P86" i="165"/>
  <c r="R86" i="165"/>
  <c r="V86" i="165"/>
  <c r="U86" i="165"/>
  <c r="G27" i="165"/>
  <c r="R81" i="165"/>
  <c r="S81" i="165" s="1"/>
  <c r="F79" i="165"/>
  <c r="P79" i="165"/>
  <c r="Q79" i="165" s="1"/>
  <c r="D81" i="165"/>
  <c r="P81" i="165"/>
  <c r="Q81" i="165" s="1"/>
  <c r="T74" i="165"/>
  <c r="U74" i="165" s="1"/>
  <c r="N68" i="165"/>
  <c r="O68" i="165" s="1"/>
  <c r="N69" i="165"/>
  <c r="O69" i="165" s="1"/>
  <c r="T46" i="165"/>
  <c r="U46" i="165" s="1"/>
  <c r="N81" i="165" l="1"/>
  <c r="P24" i="165"/>
  <c r="Q24" i="165" s="1"/>
  <c r="L65" i="165"/>
  <c r="L23" i="165" s="1"/>
  <c r="M45" i="165"/>
  <c r="M22" i="165" s="1"/>
  <c r="I71" i="165"/>
  <c r="N71" i="165" s="1"/>
  <c r="M21" i="165"/>
  <c r="G118" i="165"/>
  <c r="T118" i="165" s="1"/>
  <c r="V79" i="165"/>
  <c r="W79" i="165" s="1"/>
  <c r="I110" i="165"/>
  <c r="I167" i="165"/>
  <c r="P22" i="165"/>
  <c r="J127" i="165"/>
  <c r="J126" i="165" s="1"/>
  <c r="K45" i="165"/>
  <c r="R30" i="165"/>
  <c r="V96" i="165"/>
  <c r="M29" i="165"/>
  <c r="V29" i="165" s="1"/>
  <c r="D79" i="165"/>
  <c r="D24" i="165" s="1"/>
  <c r="I127" i="165"/>
  <c r="N127" i="165" s="1"/>
  <c r="O127" i="165" s="1"/>
  <c r="N50" i="165"/>
  <c r="J29" i="165"/>
  <c r="P29" i="165" s="1"/>
  <c r="L29" i="165"/>
  <c r="T29" i="165" s="1"/>
  <c r="T96" i="165"/>
  <c r="V45" i="165"/>
  <c r="K156" i="165"/>
  <c r="I156" i="165" s="1"/>
  <c r="I183" i="165"/>
  <c r="N183" i="165" s="1"/>
  <c r="K39" i="165"/>
  <c r="L95" i="165"/>
  <c r="I32" i="165"/>
  <c r="N32" i="165" s="1"/>
  <c r="T176" i="165"/>
  <c r="L38" i="165"/>
  <c r="P53" i="165"/>
  <c r="I53" i="165"/>
  <c r="N53" i="165" s="1"/>
  <c r="V24" i="165"/>
  <c r="W24" i="165" s="1"/>
  <c r="O114" i="165"/>
  <c r="M44" i="165"/>
  <c r="I30" i="165"/>
  <c r="K159" i="165"/>
  <c r="R159" i="165" s="1"/>
  <c r="R110" i="165"/>
  <c r="S110" i="165" s="1"/>
  <c r="J65" i="165"/>
  <c r="J23" i="165" s="1"/>
  <c r="J21" i="165" s="1"/>
  <c r="L45" i="165"/>
  <c r="L169" i="165"/>
  <c r="T169" i="165" s="1"/>
  <c r="P127" i="165"/>
  <c r="K29" i="165"/>
  <c r="R29" i="165" s="1"/>
  <c r="W45" i="165"/>
  <c r="H22" i="165"/>
  <c r="I70" i="165"/>
  <c r="N70" i="165" s="1"/>
  <c r="M152" i="165"/>
  <c r="M149" i="165"/>
  <c r="V149" i="165" s="1"/>
  <c r="V176" i="165"/>
  <c r="M38" i="165"/>
  <c r="V38" i="165" s="1"/>
  <c r="R170" i="165"/>
  <c r="K169" i="165"/>
  <c r="K146" i="165"/>
  <c r="R146" i="165" s="1"/>
  <c r="K37" i="165"/>
  <c r="I153" i="165"/>
  <c r="N153" i="165" s="1"/>
  <c r="O153" i="165" s="1"/>
  <c r="I168" i="165"/>
  <c r="P169" i="165"/>
  <c r="J145" i="165"/>
  <c r="I147" i="165"/>
  <c r="N147" i="165" s="1"/>
  <c r="O147" i="165" s="1"/>
  <c r="S136" i="165"/>
  <c r="H135" i="165"/>
  <c r="H95" i="165" s="1"/>
  <c r="V136" i="165"/>
  <c r="G136" i="165"/>
  <c r="W136" i="165"/>
  <c r="S132" i="165"/>
  <c r="G132" i="165"/>
  <c r="W132" i="165"/>
  <c r="S130" i="165"/>
  <c r="V130" i="165"/>
  <c r="G130" i="165"/>
  <c r="W130" i="165"/>
  <c r="S128" i="165"/>
  <c r="W128" i="165"/>
  <c r="G128" i="165"/>
  <c r="V126" i="165"/>
  <c r="M118" i="165"/>
  <c r="S67" i="165"/>
  <c r="H66" i="165"/>
  <c r="V67" i="165"/>
  <c r="W67" i="165"/>
  <c r="G67" i="165"/>
  <c r="T125" i="165"/>
  <c r="U125" i="165"/>
  <c r="F125" i="165"/>
  <c r="U124" i="165"/>
  <c r="F124" i="165"/>
  <c r="T124" i="165"/>
  <c r="G30" i="165"/>
  <c r="U110" i="165"/>
  <c r="D22" i="165"/>
  <c r="N46" i="165"/>
  <c r="O46" i="165" s="1"/>
  <c r="I150" i="165"/>
  <c r="N150" i="165" s="1"/>
  <c r="O150" i="165" s="1"/>
  <c r="V150" i="165"/>
  <c r="R176" i="165"/>
  <c r="K152" i="165"/>
  <c r="I152" i="165" s="1"/>
  <c r="K149" i="165"/>
  <c r="R149" i="165" s="1"/>
  <c r="K38" i="165"/>
  <c r="M146" i="165"/>
  <c r="V170" i="165"/>
  <c r="M169" i="165"/>
  <c r="M37" i="165"/>
  <c r="S137" i="165"/>
  <c r="V137" i="165"/>
  <c r="W137" i="165"/>
  <c r="G137" i="165"/>
  <c r="S133" i="165"/>
  <c r="V133" i="165"/>
  <c r="W133" i="165"/>
  <c r="G133" i="165"/>
  <c r="S131" i="165"/>
  <c r="V131" i="165"/>
  <c r="W131" i="165"/>
  <c r="G131" i="165"/>
  <c r="V160" i="165"/>
  <c r="I160" i="165"/>
  <c r="N160" i="165" s="1"/>
  <c r="O160" i="165" s="1"/>
  <c r="P149" i="165"/>
  <c r="I176" i="165"/>
  <c r="N176" i="165" s="1"/>
  <c r="P146" i="165"/>
  <c r="I170" i="165"/>
  <c r="N170" i="165" s="1"/>
  <c r="M33" i="165"/>
  <c r="S138" i="165"/>
  <c r="V138" i="165"/>
  <c r="G138" i="165"/>
  <c r="W138" i="165"/>
  <c r="S134" i="165"/>
  <c r="V134" i="165"/>
  <c r="G134" i="165"/>
  <c r="W134" i="165"/>
  <c r="S129" i="165"/>
  <c r="W129" i="165"/>
  <c r="G129" i="165"/>
  <c r="R127" i="165"/>
  <c r="K126" i="165"/>
  <c r="S118" i="165"/>
  <c r="W118" i="165"/>
  <c r="H31" i="165"/>
  <c r="V128" i="165"/>
  <c r="T79" i="165"/>
  <c r="G24" i="165"/>
  <c r="Q110" i="165"/>
  <c r="E30" i="165"/>
  <c r="K70" i="165"/>
  <c r="R71" i="165"/>
  <c r="I24" i="165"/>
  <c r="N24" i="165" s="1"/>
  <c r="T35" i="165"/>
  <c r="U35" i="165" s="1"/>
  <c r="N139" i="165"/>
  <c r="O139" i="165" s="1"/>
  <c r="G31" i="165"/>
  <c r="N119" i="165"/>
  <c r="O119" i="165" s="1"/>
  <c r="V110" i="165"/>
  <c r="W110" i="165" s="1"/>
  <c r="D110" i="165"/>
  <c r="D30" i="165" s="1"/>
  <c r="H30" i="165"/>
  <c r="P27" i="165"/>
  <c r="O86" i="165"/>
  <c r="T27" i="165"/>
  <c r="U27" i="165" s="1"/>
  <c r="R79" i="165"/>
  <c r="S79" i="165" s="1"/>
  <c r="F24" i="165"/>
  <c r="O81" i="165"/>
  <c r="N74" i="165"/>
  <c r="O74" i="165" s="1"/>
  <c r="U118" i="165" l="1"/>
  <c r="I159" i="165"/>
  <c r="N159" i="165" s="1"/>
  <c r="O159" i="165" s="1"/>
  <c r="I45" i="165"/>
  <c r="N45" i="165" s="1"/>
  <c r="O45" i="165" s="1"/>
  <c r="N79" i="165"/>
  <c r="O79" i="165" s="1"/>
  <c r="L22" i="165"/>
  <c r="L21" i="165" s="1"/>
  <c r="K22" i="165"/>
  <c r="I22" i="165" s="1"/>
  <c r="R45" i="165"/>
  <c r="N30" i="165"/>
  <c r="L28" i="165"/>
  <c r="S22" i="165"/>
  <c r="W22" i="165"/>
  <c r="P126" i="165"/>
  <c r="J118" i="165"/>
  <c r="J31" i="165" s="1"/>
  <c r="J44" i="165"/>
  <c r="R39" i="165"/>
  <c r="I39" i="165"/>
  <c r="N39" i="165" s="1"/>
  <c r="V22" i="165"/>
  <c r="I29" i="165"/>
  <c r="N29" i="165" s="1"/>
  <c r="T45" i="165"/>
  <c r="U45" i="165" s="1"/>
  <c r="L44" i="165"/>
  <c r="L43" i="165" s="1"/>
  <c r="T38" i="165"/>
  <c r="L36" i="165"/>
  <c r="T36" i="165" s="1"/>
  <c r="T131" i="165"/>
  <c r="F131" i="165"/>
  <c r="U131" i="165"/>
  <c r="G66" i="165"/>
  <c r="T67" i="165"/>
  <c r="F67" i="165"/>
  <c r="U67" i="165"/>
  <c r="S135" i="165"/>
  <c r="H33" i="165"/>
  <c r="V33" i="165" s="1"/>
  <c r="W135" i="165"/>
  <c r="H28" i="165"/>
  <c r="S30" i="165"/>
  <c r="R70" i="165"/>
  <c r="K65" i="165"/>
  <c r="S31" i="165"/>
  <c r="W31" i="165"/>
  <c r="R126" i="165"/>
  <c r="K118" i="165"/>
  <c r="I126" i="165"/>
  <c r="N126" i="165" s="1"/>
  <c r="O126" i="165" s="1"/>
  <c r="U129" i="165"/>
  <c r="F129" i="165"/>
  <c r="T129" i="165"/>
  <c r="T134" i="165"/>
  <c r="F134" i="165"/>
  <c r="U134" i="165"/>
  <c r="T138" i="165"/>
  <c r="F138" i="165"/>
  <c r="U138" i="165"/>
  <c r="V135" i="165"/>
  <c r="I146" i="165"/>
  <c r="N146" i="165" s="1"/>
  <c r="O146" i="165" s="1"/>
  <c r="I149" i="165"/>
  <c r="N149" i="165" s="1"/>
  <c r="O149" i="165" s="1"/>
  <c r="V37" i="165"/>
  <c r="M36" i="165"/>
  <c r="V36" i="165" s="1"/>
  <c r="R38" i="165"/>
  <c r="I38" i="165"/>
  <c r="N38" i="165" s="1"/>
  <c r="U30" i="165"/>
  <c r="T30" i="165"/>
  <c r="R124" i="165"/>
  <c r="E124" i="165"/>
  <c r="F118" i="165"/>
  <c r="R125" i="165"/>
  <c r="E125" i="165"/>
  <c r="S66" i="165"/>
  <c r="H65" i="165"/>
  <c r="W66" i="165"/>
  <c r="V66" i="165"/>
  <c r="V118" i="165"/>
  <c r="M31" i="165"/>
  <c r="U128" i="165"/>
  <c r="F128" i="165"/>
  <c r="T128" i="165"/>
  <c r="U130" i="165"/>
  <c r="T130" i="165"/>
  <c r="F130" i="165"/>
  <c r="F132" i="165"/>
  <c r="U132" i="165"/>
  <c r="T132" i="165"/>
  <c r="P145" i="165"/>
  <c r="J144" i="165"/>
  <c r="Q30" i="165"/>
  <c r="P30" i="165"/>
  <c r="T24" i="165"/>
  <c r="U24" i="165"/>
  <c r="I33" i="165"/>
  <c r="T133" i="165"/>
  <c r="F133" i="165"/>
  <c r="U133" i="165"/>
  <c r="T137" i="165"/>
  <c r="F137" i="165"/>
  <c r="U137" i="165"/>
  <c r="V169" i="165"/>
  <c r="M145" i="165"/>
  <c r="G135" i="165"/>
  <c r="F136" i="165"/>
  <c r="I169" i="165"/>
  <c r="N169" i="165" s="1"/>
  <c r="K36" i="165"/>
  <c r="R37" i="165"/>
  <c r="I37" i="165"/>
  <c r="N37" i="165" s="1"/>
  <c r="K145" i="165"/>
  <c r="R169" i="165"/>
  <c r="T31" i="165"/>
  <c r="U31" i="165" s="1"/>
  <c r="V30" i="165"/>
  <c r="W30" i="165" s="1"/>
  <c r="N110" i="165"/>
  <c r="O110" i="165" s="1"/>
  <c r="O27" i="165"/>
  <c r="R24" i="165"/>
  <c r="S24" i="165" s="1"/>
  <c r="L20" i="165" l="1"/>
  <c r="T22" i="165"/>
  <c r="U22" i="165" s="1"/>
  <c r="R22" i="165"/>
  <c r="N22" i="165"/>
  <c r="O22" i="165" s="1"/>
  <c r="R36" i="165"/>
  <c r="I36" i="165"/>
  <c r="N36" i="165" s="1"/>
  <c r="M144" i="165"/>
  <c r="R133" i="165"/>
  <c r="E133" i="165"/>
  <c r="J35" i="165"/>
  <c r="J95" i="165"/>
  <c r="P144" i="165"/>
  <c r="I145" i="165"/>
  <c r="R130" i="165"/>
  <c r="E130" i="165"/>
  <c r="E128" i="165"/>
  <c r="R128" i="165"/>
  <c r="Q124" i="165"/>
  <c r="P124" i="165"/>
  <c r="D124" i="165"/>
  <c r="E118" i="165"/>
  <c r="R138" i="165"/>
  <c r="E138" i="165"/>
  <c r="E129" i="165"/>
  <c r="R129" i="165"/>
  <c r="F66" i="165"/>
  <c r="R67" i="165"/>
  <c r="E67" i="165"/>
  <c r="G65" i="165"/>
  <c r="T66" i="165"/>
  <c r="U66" i="165" s="1"/>
  <c r="R131" i="165"/>
  <c r="E131" i="165"/>
  <c r="R145" i="165"/>
  <c r="K144" i="165"/>
  <c r="F135" i="165"/>
  <c r="R136" i="165"/>
  <c r="E136" i="165"/>
  <c r="G33" i="165"/>
  <c r="U135" i="165"/>
  <c r="G95" i="165"/>
  <c r="R137" i="165"/>
  <c r="E137" i="165"/>
  <c r="E132" i="165"/>
  <c r="R132" i="165"/>
  <c r="V31" i="165"/>
  <c r="V65" i="165"/>
  <c r="S65" i="165"/>
  <c r="H23" i="165"/>
  <c r="H44" i="165"/>
  <c r="W65" i="165"/>
  <c r="Q125" i="165"/>
  <c r="P125" i="165"/>
  <c r="D125" i="165"/>
  <c r="F31" i="165"/>
  <c r="R134" i="165"/>
  <c r="E134" i="165"/>
  <c r="K31" i="165"/>
  <c r="R118" i="165"/>
  <c r="I118" i="165"/>
  <c r="K95" i="165"/>
  <c r="I65" i="165"/>
  <c r="K44" i="165"/>
  <c r="K23" i="165"/>
  <c r="K21" i="165" s="1"/>
  <c r="I21" i="165" s="1"/>
  <c r="S33" i="165"/>
  <c r="W33" i="165"/>
  <c r="O30" i="165"/>
  <c r="O24" i="165"/>
  <c r="T95" i="165" l="1"/>
  <c r="U95" i="165" s="1"/>
  <c r="I23" i="165"/>
  <c r="Q134" i="165"/>
  <c r="P134" i="165"/>
  <c r="D134" i="165"/>
  <c r="N125" i="165"/>
  <c r="O125" i="165"/>
  <c r="H43" i="165"/>
  <c r="V44" i="165"/>
  <c r="W44" i="165" s="1"/>
  <c r="Q137" i="165"/>
  <c r="P137" i="165"/>
  <c r="D137" i="165"/>
  <c r="Q136" i="165"/>
  <c r="E135" i="165"/>
  <c r="P136" i="165"/>
  <c r="D136" i="165"/>
  <c r="F33" i="165"/>
  <c r="R33" i="165" s="1"/>
  <c r="R135" i="165"/>
  <c r="Q67" i="165"/>
  <c r="E66" i="165"/>
  <c r="P67" i="165"/>
  <c r="D67" i="165"/>
  <c r="F65" i="165"/>
  <c r="R66" i="165"/>
  <c r="Q138" i="165"/>
  <c r="P138" i="165"/>
  <c r="D138" i="165"/>
  <c r="Q118" i="165"/>
  <c r="D118" i="165"/>
  <c r="D31" i="165" s="1"/>
  <c r="E31" i="165"/>
  <c r="P118" i="165"/>
  <c r="E95" i="165"/>
  <c r="Q95" i="165" s="1"/>
  <c r="Q130" i="165"/>
  <c r="P130" i="165"/>
  <c r="D130" i="165"/>
  <c r="N145" i="165"/>
  <c r="O145" i="165" s="1"/>
  <c r="I144" i="165"/>
  <c r="N144" i="165" s="1"/>
  <c r="O144" i="165" s="1"/>
  <c r="J43" i="165"/>
  <c r="Q133" i="165"/>
  <c r="P133" i="165"/>
  <c r="D133" i="165"/>
  <c r="M35" i="165"/>
  <c r="V144" i="165"/>
  <c r="W144" i="165" s="1"/>
  <c r="M95" i="165"/>
  <c r="V95" i="165" s="1"/>
  <c r="W95" i="165" s="1"/>
  <c r="K43" i="165"/>
  <c r="I44" i="165"/>
  <c r="R31" i="165"/>
  <c r="I31" i="165"/>
  <c r="N31" i="165" s="1"/>
  <c r="F95" i="165"/>
  <c r="R95" i="165" s="1"/>
  <c r="S95" i="165" s="1"/>
  <c r="W23" i="165"/>
  <c r="S23" i="165"/>
  <c r="V23" i="165"/>
  <c r="H21" i="165"/>
  <c r="Q132" i="165"/>
  <c r="D132" i="165"/>
  <c r="P132" i="165"/>
  <c r="T33" i="165"/>
  <c r="U33" i="165" s="1"/>
  <c r="G28" i="165"/>
  <c r="K35" i="165"/>
  <c r="R35" i="165" s="1"/>
  <c r="S35" i="165" s="1"/>
  <c r="R144" i="165"/>
  <c r="S144" i="165" s="1"/>
  <c r="Q131" i="165"/>
  <c r="P131" i="165"/>
  <c r="D131" i="165"/>
  <c r="G23" i="165"/>
  <c r="G44" i="165"/>
  <c r="T65" i="165"/>
  <c r="U65" i="165" s="1"/>
  <c r="Q129" i="165"/>
  <c r="D129" i="165"/>
  <c r="P129" i="165"/>
  <c r="O124" i="165"/>
  <c r="N124" i="165"/>
  <c r="Q128" i="165"/>
  <c r="D128" i="165"/>
  <c r="P128" i="165"/>
  <c r="P35" i="165"/>
  <c r="J28" i="165"/>
  <c r="J20" i="165" s="1"/>
  <c r="D135" i="165" l="1"/>
  <c r="P95" i="165"/>
  <c r="O31" i="165"/>
  <c r="N118" i="165"/>
  <c r="O118" i="165" s="1"/>
  <c r="O129" i="165"/>
  <c r="N129" i="165"/>
  <c r="T23" i="165"/>
  <c r="U23" i="165" s="1"/>
  <c r="G21" i="165"/>
  <c r="T21" i="165" s="1"/>
  <c r="U21" i="165" s="1"/>
  <c r="T28" i="165"/>
  <c r="U28" i="165" s="1"/>
  <c r="M43" i="165"/>
  <c r="V43" i="165" s="1"/>
  <c r="W43" i="165" s="1"/>
  <c r="V35" i="165"/>
  <c r="W35" i="165" s="1"/>
  <c r="M28" i="165"/>
  <c r="M20" i="165" s="1"/>
  <c r="I95" i="165"/>
  <c r="D95" i="165"/>
  <c r="Q31" i="165"/>
  <c r="P31" i="165"/>
  <c r="D66" i="165"/>
  <c r="N66" i="165" s="1"/>
  <c r="O66" i="165" s="1"/>
  <c r="O67" i="165"/>
  <c r="N67" i="165"/>
  <c r="Q66" i="165"/>
  <c r="E65" i="165"/>
  <c r="P66" i="165"/>
  <c r="O136" i="165"/>
  <c r="N136" i="165"/>
  <c r="Q135" i="165"/>
  <c r="E33" i="165"/>
  <c r="E28" i="165" s="1"/>
  <c r="P135" i="165"/>
  <c r="O137" i="165"/>
  <c r="N137" i="165"/>
  <c r="O134" i="165"/>
  <c r="N134" i="165"/>
  <c r="I35" i="165"/>
  <c r="O128" i="165"/>
  <c r="N128" i="165"/>
  <c r="G43" i="165"/>
  <c r="T43" i="165" s="1"/>
  <c r="U43" i="165" s="1"/>
  <c r="T44" i="165"/>
  <c r="U44" i="165" s="1"/>
  <c r="O131" i="165"/>
  <c r="N131" i="165"/>
  <c r="O132" i="165"/>
  <c r="N132" i="165"/>
  <c r="V21" i="165"/>
  <c r="W21" i="165" s="1"/>
  <c r="H20" i="165"/>
  <c r="V20" i="165" s="1"/>
  <c r="W20" i="165" s="1"/>
  <c r="K28" i="165"/>
  <c r="K20" i="165" s="1"/>
  <c r="O133" i="165"/>
  <c r="N133" i="165"/>
  <c r="O130" i="165"/>
  <c r="N130" i="165"/>
  <c r="O138" i="165"/>
  <c r="N138" i="165"/>
  <c r="F23" i="165"/>
  <c r="F44" i="165"/>
  <c r="R65" i="165"/>
  <c r="F28" i="165"/>
  <c r="N95" i="165" l="1"/>
  <c r="O95" i="165" s="1"/>
  <c r="O35" i="165"/>
  <c r="N35" i="165"/>
  <c r="I28" i="165"/>
  <c r="Q28" i="165"/>
  <c r="P28" i="165"/>
  <c r="F43" i="165"/>
  <c r="R43" i="165" s="1"/>
  <c r="S43" i="165" s="1"/>
  <c r="R44" i="165"/>
  <c r="S44" i="165" s="1"/>
  <c r="I43" i="165"/>
  <c r="R28" i="165"/>
  <c r="S28" i="165" s="1"/>
  <c r="V28" i="165"/>
  <c r="W28" i="165" s="1"/>
  <c r="G20" i="165"/>
  <c r="T20" i="165" s="1"/>
  <c r="U20" i="165" s="1"/>
  <c r="F21" i="165"/>
  <c r="R23" i="165"/>
  <c r="Q33" i="165"/>
  <c r="P33" i="165"/>
  <c r="D33" i="165"/>
  <c r="N33" i="165" s="1"/>
  <c r="N135" i="165"/>
  <c r="O135" i="165" s="1"/>
  <c r="Q65" i="165"/>
  <c r="E44" i="165"/>
  <c r="E23" i="165"/>
  <c r="D65" i="165"/>
  <c r="P65" i="165"/>
  <c r="I20" i="165" l="1"/>
  <c r="Q23" i="165"/>
  <c r="P23" i="165"/>
  <c r="E21" i="165"/>
  <c r="D21" i="165" s="1"/>
  <c r="O33" i="165"/>
  <c r="D28" i="165"/>
  <c r="N28" i="165" s="1"/>
  <c r="D23" i="165"/>
  <c r="D44" i="165"/>
  <c r="N65" i="165"/>
  <c r="O65" i="165" s="1"/>
  <c r="E43" i="165"/>
  <c r="P43" i="165" s="1"/>
  <c r="Q43" i="165" s="1"/>
  <c r="P44" i="165"/>
  <c r="Q44" i="165" s="1"/>
  <c r="F20" i="165"/>
  <c r="R20" i="165" s="1"/>
  <c r="S20" i="165" s="1"/>
  <c r="R21" i="165"/>
  <c r="S21" i="165" s="1"/>
  <c r="N23" i="165" l="1"/>
  <c r="O23" i="165" s="1"/>
  <c r="O28" i="165"/>
  <c r="D20" i="165"/>
  <c r="N20" i="165" s="1"/>
  <c r="O20" i="165" s="1"/>
  <c r="N21" i="165"/>
  <c r="D43" i="165"/>
  <c r="N43" i="165" s="1"/>
  <c r="O43" i="165" s="1"/>
  <c r="N44" i="165"/>
  <c r="O44" i="165" s="1"/>
  <c r="E20" i="165"/>
  <c r="P20" i="165" s="1"/>
  <c r="Q20" i="165" s="1"/>
  <c r="P21" i="165"/>
  <c r="Q21" i="165" s="1"/>
  <c r="O21" i="165" l="1"/>
</calcChain>
</file>

<file path=xl/sharedStrings.xml><?xml version="1.0" encoding="utf-8"?>
<sst xmlns="http://schemas.openxmlformats.org/spreadsheetml/2006/main" count="875" uniqueCount="368">
  <si>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</si>
  <si>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</si>
  <si>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</si>
  <si>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</si>
  <si>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</si>
  <si>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</si>
  <si>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</si>
  <si>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</si>
  <si>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плановый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</si>
  <si>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</si>
  <si>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средств, полученных от оказания услуг по регулируемым государством ценам (тарифам)</t>
  </si>
  <si>
    <t>Приложение  № 11</t>
  </si>
  <si>
    <t>1</t>
  </si>
  <si>
    <t>Реконструкция ВЛ-110 кВ "Гамма - Комсомольский"</t>
  </si>
  <si>
    <t>Г</t>
  </si>
  <si>
    <t>0</t>
  </si>
  <si>
    <t>ВСЕГО по инвестиционной программе, в том числе: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</si>
  <si>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</si>
  <si>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</si>
  <si>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</si>
  <si>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</si>
  <si>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</si>
  <si>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</si>
  <si>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</si>
  <si>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</si>
  <si>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</si>
  <si>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</si>
  <si>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</si>
  <si>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</si>
  <si>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</si>
  <si>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</si>
  <si>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</si>
  <si>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</si>
  <si>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</si>
  <si>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</si>
  <si>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</si>
  <si>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</si>
  <si>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</si>
  <si>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</si>
  <si>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</si>
  <si>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</si>
  <si>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</si>
  <si>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</si>
  <si>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</si>
  <si>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</si>
  <si>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</si>
  <si>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</si>
  <si>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</si>
  <si>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</si>
  <si>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</si>
  <si>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</si>
  <si>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</si>
  <si>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</si>
  <si>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</si>
  <si>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</si>
  <si>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</si>
  <si>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Чукотский автономный округ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</si>
  <si>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</si>
  <si>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</si>
  <si>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</si>
  <si>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</si>
  <si>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</si>
  <si>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</si>
  <si>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</si>
  <si>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</si>
  <si>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</si>
  <si>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</si>
  <si>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</si>
  <si>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</si>
  <si>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</si>
  <si>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</si>
  <si>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</si>
  <si>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</si>
  <si>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</si>
  <si>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</si>
  <si>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</si>
  <si>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</si>
  <si>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Плавучая атомная теплоэлектростанция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</si>
  <si>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</si>
  <si>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</si>
  <si>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</si>
  <si>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</si>
  <si>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</si>
  <si>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</si>
  <si>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</si>
  <si>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</si>
  <si>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</si>
  <si>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</si>
  <si>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</si>
  <si>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</si>
  <si>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</si>
  <si>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</si>
  <si>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</si>
  <si>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</si>
  <si>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</si>
  <si>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</si>
  <si>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</si>
  <si>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</si>
  <si>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</si>
  <si>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</si>
  <si>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</si>
  <si>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F_524-СЭС-01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</si>
  <si>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</si>
  <si>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</si>
  <si>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</si>
  <si>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</si>
  <si>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</si>
  <si>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</si>
  <si>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</si>
  <si>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</si>
  <si>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</si>
  <si>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</si>
  <si>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</si>
  <si>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</si>
  <si>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</si>
  <si>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</si>
  <si>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</si>
  <si>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r>
      <t xml:space="preserve">Инвестиционные проекты, предусмотренные схемой и программой развития </t>
    </r>
    <r>
      <rPr>
        <b/>
        <i/>
        <sz val="12"/>
        <color theme="1"/>
        <rFont val="Times New Roman"/>
        <family val="1"/>
        <charset val="204"/>
      </rPr>
      <t>субъекта Российской Федерации всего, в том числе:</t>
    </r>
  </si>
  <si>
    <t>1.1.4</t>
  </si>
  <si>
    <t>Прочее новое строительство объектов электросетевого хозяйства, всего, в том числе:</t>
  </si>
  <si>
    <t>1.1.5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</si>
  <si>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</si>
  <si>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</si>
  <si>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</si>
  <si>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</si>
  <si>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</si>
  <si>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</si>
  <si>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</si>
  <si>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</si>
  <si>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</si>
  <si>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</si>
  <si>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</si>
  <si>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</si>
  <si>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</si>
  <si>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</si>
  <si>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</si>
  <si>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</si>
  <si>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</si>
  <si>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</si>
  <si>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</si>
  <si>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</si>
  <si>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</si>
  <si>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</si>
  <si>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</si>
  <si>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</si>
  <si>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</si>
  <si>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</si>
  <si>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</si>
  <si>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</si>
  <si>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</si>
  <si>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</si>
  <si>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</si>
  <si>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</si>
  <si>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</si>
  <si>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</si>
  <si>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</si>
  <si>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</si>
  <si>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</si>
  <si>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</si>
  <si>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</si>
  <si>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</si>
  <si>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</si>
  <si>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</si>
  <si>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</si>
  <si>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</si>
  <si>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</si>
  <si>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</si>
  <si>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</si>
  <si>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</si>
  <si>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</si>
  <si>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</si>
  <si>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</si>
  <si>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</si>
  <si>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</si>
  <si>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</si>
  <si>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</si>
  <si>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</si>
  <si>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</si>
  <si>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</si>
  <si>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</si>
  <si>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</si>
  <si>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</si>
  <si>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</si>
  <si>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</si>
  <si>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</si>
  <si>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</si>
  <si>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</si>
  <si>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</si>
  <si>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</si>
  <si>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</si>
  <si>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</si>
  <si>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</si>
  <si>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</si>
  <si>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</si>
  <si>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</si>
  <si>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</si>
  <si>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</si>
  <si>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</si>
  <si>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</si>
  <si>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</si>
  <si>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</si>
  <si>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</si>
  <si>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</si>
  <si>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</si>
  <si>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</si>
  <si>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</si>
  <si>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</si>
  <si>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</si>
  <si>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</si>
  <si>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</si>
  <si>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</si>
  <si>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</si>
  <si>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</si>
  <si>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</si>
  <si>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</si>
  <si>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</si>
  <si>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</si>
  <si>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</si>
  <si>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</si>
  <si>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</si>
  <si>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</si>
  <si>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</si>
  <si>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</si>
  <si>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</si>
  <si>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</si>
  <si>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</si>
  <si>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</si>
  <si>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</si>
  <si>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</si>
  <si>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</si>
  <si>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</si>
  <si>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</si>
  <si>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</si>
  <si>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</si>
  <si>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</si>
  <si>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</si>
  <si>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1.2.7.</t>
  </si>
  <si>
    <t xml:space="preserve">          полное наименование субъекта электроэнергетики</t>
  </si>
  <si>
    <r>
      <t xml:space="preserve">Отчет  о реализации инвестиционной программы </t>
    </r>
    <r>
      <rPr>
        <b/>
        <u/>
        <sz val="14"/>
        <rFont val="Times New Roman"/>
        <family val="1"/>
        <charset val="204"/>
      </rPr>
      <t xml:space="preserve">   АО "Чукотэнерго"</t>
    </r>
  </si>
  <si>
    <t>бюджетов субъектов Российской Федерации и муниципальных образований</t>
  </si>
  <si>
    <t>Финансирование капитальных вложений, млн рублей (с НДС)</t>
  </si>
  <si>
    <t>Отклонение от плана финансирования по итогам отчетного периода</t>
  </si>
  <si>
    <t>Общий объем финансирования, в том числе за счет:</t>
  </si>
  <si>
    <t>средств, полученных от оказания услуг, реализации товаров по регулируемым государством ценам (тарифам)</t>
  </si>
  <si>
    <t>млн рублей (с НДС)</t>
  </si>
  <si>
    <t>Реконструкция обмуровки котлоагрегатов филиала Эгвекинотская ГРЭС</t>
  </si>
  <si>
    <t>Строительство двух одноцепных ВЛ 110 кВ Певек-Билибино (этап строительства №1)</t>
  </si>
  <si>
    <t>1.1.6.</t>
  </si>
  <si>
    <r>
      <t>от «</t>
    </r>
    <r>
      <rPr>
        <u/>
        <sz val="14"/>
        <rFont val="Times New Roman"/>
        <family val="1"/>
        <charset val="204"/>
      </rPr>
      <t>25</t>
    </r>
    <r>
      <rPr>
        <sz val="14"/>
        <rFont val="Times New Roman"/>
        <family val="1"/>
        <charset val="204"/>
      </rPr>
      <t xml:space="preserve">» </t>
    </r>
    <r>
      <rPr>
        <u/>
        <sz val="14"/>
        <rFont val="Times New Roman"/>
        <family val="1"/>
        <charset val="204"/>
      </rPr>
      <t xml:space="preserve"> апреля </t>
    </r>
    <r>
      <rPr>
        <sz val="14"/>
        <rFont val="Times New Roman"/>
        <family val="1"/>
        <charset val="204"/>
      </rPr>
      <t xml:space="preserve">2018 г. № </t>
    </r>
    <r>
      <rPr>
        <u/>
        <sz val="14"/>
        <rFont val="Times New Roman"/>
        <family val="1"/>
        <charset val="204"/>
      </rPr>
      <t xml:space="preserve">320 </t>
    </r>
  </si>
  <si>
    <t>Строительство двух одноцепных ВЛ 110 кВ Певек-Билибино (этап строительства №2)</t>
  </si>
  <si>
    <t>Газификация Анадырской ТЭЦ (2 этап)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</si>
  <si>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</si>
  <si>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K_524-ИА-01</t>
  </si>
  <si>
    <t>K_524-СЭС-23</t>
  </si>
  <si>
    <t>K_524-СЭС-37</t>
  </si>
  <si>
    <t>K_524-АТ-30_1</t>
  </si>
  <si>
    <t>K_524-ЭГ-41</t>
  </si>
  <si>
    <t>1.3.2.2</t>
  </si>
  <si>
    <t>K_524-ИА-н-06</t>
  </si>
  <si>
    <t>Приобретение вакуумного выключателя 6 кВ ВВ/TEL для нужд Эгвекинотской ГРЭС в количестве 5 шт.</t>
  </si>
  <si>
    <t>K_524-ЭГ-н-65</t>
  </si>
  <si>
    <t>Строительство здания гаража на 6 машиномест Эгвекинотской ГРЭС (400 кв/м)</t>
  </si>
  <si>
    <t>F_524-ЭГ-11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</si>
  <si>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</si>
  <si>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Номер группы инвестиционных проектов</t>
  </si>
  <si>
    <t>Реконструкция системы возбуждения турбогенераторов филиала Чаунская ТЭЦ, с разработкой проекта</t>
  </si>
  <si>
    <t>K_524-ЧТ-29</t>
  </si>
  <si>
    <t>Модернизация топливоподачи котлоагрегатов Эгвекинотской ГРЭС ст. №3,4 (монтаж АСУ ТП топливными трактами)</t>
  </si>
  <si>
    <t>K_524-ЭГ-03</t>
  </si>
  <si>
    <t>Приобретение спектрофотометра для нужд ОП Анадырская ТЭЦ в кол. 2 шт.</t>
  </si>
  <si>
    <t>K_524-АТ-н-65</t>
  </si>
  <si>
    <t>Приобретение анализатора влажности угля для нужд филиала Эгвекинотская ГРЭС в кол. 1 шт.</t>
  </si>
  <si>
    <t>K_524-ЭГ-н-72</t>
  </si>
  <si>
    <t>Приобретение персонального компьютера для нужд исполнительного аппарата АО "Чукотэнерго" в кол. 1 шт.</t>
  </si>
  <si>
    <t>Приобретение генератора технической частоты ГТЧ-ОЗМ для нужд филиала Северные электрические сети в кол. 1 шт.</t>
  </si>
  <si>
    <t>K-524-CЭC-2020-н-03</t>
  </si>
  <si>
    <t>Модернизация топливоподачи котлоагрегатов Эгвекинотской ГРЭС ст. №1,2 (монтаж АСУ ТП топливными трактами)</t>
  </si>
  <si>
    <t>K_524-ЭГ-05</t>
  </si>
  <si>
    <t>Утвержденные плановые значения показателей приведены в соответствии с приказом Минэнерго России от 28.12.2020 № 27@ «Об утверждении инвестиционной программы АО «Чукотэнерго» на 2020 – 2024 годы"</t>
  </si>
  <si>
    <t>нд</t>
  </si>
  <si>
    <r>
      <t xml:space="preserve">за </t>
    </r>
    <r>
      <rPr>
        <b/>
        <u/>
        <sz val="14"/>
        <rFont val="Times New Roman"/>
        <family val="1"/>
        <charset val="204"/>
      </rPr>
      <t xml:space="preserve">  I  квартал 2021  </t>
    </r>
    <r>
      <rPr>
        <b/>
        <sz val="14"/>
        <rFont val="Times New Roman"/>
        <family val="1"/>
        <charset val="204"/>
      </rPr>
      <t>года</t>
    </r>
  </si>
  <si>
    <t>Всего 2021 год</t>
  </si>
  <si>
    <t>Реконструкция ОРУ 6/35/110 кВ филиала Чаунская ТЭЦ с заменой масляных выключателей 110 кВ на элегазовые выключатели 110 кВ (3 шт.)</t>
  </si>
  <si>
    <t>K_524-ЧТ-27</t>
  </si>
  <si>
    <t>Разработка проекта на модернизацию устройств релейной защиты и автоматики</t>
  </si>
  <si>
    <t>K_524-ИА-02</t>
  </si>
  <si>
    <t>Приобретение вахтового автобуса УРАЛ для нужд филиала Северные электрические сети в кол. 1 шт.</t>
  </si>
  <si>
    <t>K_524-СЭС-н-14</t>
  </si>
  <si>
    <t>Приобретение вездехода МТЛБУ (с системой ГЛОНАС) для нужд филиала Северные электрические сети в кол. 1 шт.</t>
  </si>
  <si>
    <t>K_524-СЭС-н-15</t>
  </si>
  <si>
    <t>Приобретение УАЗ "Патриот" для нужд филиала Северные электрические сети в кол. 1 шт.</t>
  </si>
  <si>
    <t>K_524-СЭС-н-16</t>
  </si>
  <si>
    <t>Приобретение бульдозера Т10М (Т-170) для нужд филиала Северные электрические сети в кол. 1 шт.</t>
  </si>
  <si>
    <t>K_524-СЭС-н-17</t>
  </si>
  <si>
    <t>Приобретение мототехники (снегоходы) для нужд филиала Северные электрические сети в кол. 2 шт.</t>
  </si>
  <si>
    <t>K_524-СЭС-н-37</t>
  </si>
  <si>
    <t>Приобретение модулей и медиаконвертеров для нужд филиала СЭС в количестве 6 шт.</t>
  </si>
  <si>
    <t>L_524-СЭС-2021-н-01</t>
  </si>
  <si>
    <t>Замена свинцово-кислотной аккумуляторной батареи типа СК-10 филиала Чаунская ТЭЦ, с разработкой проекта</t>
  </si>
  <si>
    <t>K_524-ЧТ-28</t>
  </si>
  <si>
    <t>Реконструкция градирни станционной №1 с установкой чаши бассейна из полимерных материалов, антикоррозионным покрытием м/к башни Анадырской ТЭЦ, с разработкой проекта</t>
  </si>
  <si>
    <t>K_524-АТ-48</t>
  </si>
  <si>
    <t>Строительство производственно-жилого здания подстанции "Комсомольский" для круглосуточного обслуживания оборудования оперативным персоналом с дежурством на дому (~100 кв.м.) нужд филиала Северные электрические сети</t>
  </si>
  <si>
    <t>K_524-СЭС-28</t>
  </si>
  <si>
    <t>Строительство быстровозводимого здания под гараж для колесного автотранспорта  (15х30) нужд филиала Северные электрические сети</t>
  </si>
  <si>
    <t>K_524-СЭС-29</t>
  </si>
  <si>
    <t>Приобретение вертикально-сверлильного станка 2 RS50 для нужд ОП Анадырская ТЭЦ в кол. 1 шт.</t>
  </si>
  <si>
    <t>K_524-АТ-н-64</t>
  </si>
  <si>
    <t>Приобретение шкафа для нагревательного оборудования ЛАБ-1800 ШВ-Н  для нужд ОП Анадырская ТЭЦ в кол. 1 шт.</t>
  </si>
  <si>
    <t>K_524-АТ-н-73</t>
  </si>
  <si>
    <t>Приобретение шкафа для нагревательного оборудования ЛАБ-1600 ШВп  для нужд ОП Анадырская ТЭЦ в кол. 2 шт.</t>
  </si>
  <si>
    <t>K_524-АТ-н-74</t>
  </si>
  <si>
    <t>Приобретение пароконвектомата ITERMA G6  для нужд ОП Анадырская ТЭЦ в кол. 1 шт.</t>
  </si>
  <si>
    <t>K_524-АТ-н-76</t>
  </si>
  <si>
    <t>Приобретение бортового автомобиля Урал-NEXT 4320 с КМУ для нужд ОП Анадырская ТЭЦ в кол. 1 шт.</t>
  </si>
  <si>
    <t>K_524-АТ-н-84</t>
  </si>
  <si>
    <t>Приобретение Снегоболотохода Хищник  для нужд ОП Анадырская ТЭЦ в кол. 1 шт.</t>
  </si>
  <si>
    <t>L_524-АТ-н-99</t>
  </si>
  <si>
    <t>Приобретение снегоходов Вектор 1000 для нужд Анадырской ТЭЦ (2 шт.)</t>
  </si>
  <si>
    <t>L_524-АТ-н-101</t>
  </si>
  <si>
    <t>Приобретение КАМАЗа 65115-017 для нужд филиала Чаунская ТЭЦ в кол. 1 шт.</t>
  </si>
  <si>
    <t>K_524-ЧТ-н-21</t>
  </si>
  <si>
    <t>Приобретение бульдозера Б10м для нужд филиала Чаунская ТЭЦ в кол. 1 шт.</t>
  </si>
  <si>
    <t>K_524-ЧТ-н-22</t>
  </si>
  <si>
    <t>Приобретение генератора технической частоты ГТЧ-3М для нужд филиала Чаунская ТЭЦ в кол. 2 шт.</t>
  </si>
  <si>
    <t>K_524-ЧТ-н-25</t>
  </si>
  <si>
    <t>Приобретение микроампервольтметра М2042,  для нужд филиала Чаунская ТЭЦ в кол. 1 шт.</t>
  </si>
  <si>
    <t>L_524-ЧТ-н-50</t>
  </si>
  <si>
    <t>Приобретение вездеходного транспортного средства для нужд филиала Эгвекинотская ГРЭС в кол. 1 шт.</t>
  </si>
  <si>
    <t>K_524-ЭГ-н-36</t>
  </si>
  <si>
    <t>Приобретение вахтового автобуса УРАЛ 3255 00110 41 (30 посад мест) на базе шасси УРАЛ 4320-40 для нужд филиала Эгвекинотская ГРЭС в кол. 1 шт.</t>
  </si>
  <si>
    <t>K_524-ЭГ-н-23</t>
  </si>
  <si>
    <t>Приобретение станка вертикально-сверлильного 2АС132-01 для нужд филиала Эгвекинотская ГРЭС в кол. 1 шт.</t>
  </si>
  <si>
    <t>K_524-ЭГ-н-70</t>
  </si>
  <si>
    <t>Приобретение крана козлового с электрическим управлением г/п 5 т для нужд филиала Эгвекинотская ГРЭС в кол. 1 шт.</t>
  </si>
  <si>
    <t>K_524-ЭГ-н-71</t>
  </si>
  <si>
    <t>Приобретение кондуктометра "Марк-603" для нужд филиала Эгвекинотская ГРЭС в кол. 1 шт.</t>
  </si>
  <si>
    <t>K_524-ЭГ-н-73</t>
  </si>
  <si>
    <t>Приобретение шкивного электромагнитного железоотделителя (магнитного сепаратора) ЭМШ-6365 для нужд филиала Эгвекинотская ГРЭС в кол. 2 шт.</t>
  </si>
  <si>
    <t>K_524-ЭГ-н-32</t>
  </si>
  <si>
    <t>Приобретение серверного оборудования для нужд филиалов и исполнительного аппарата АО "Чукотэнерго" в кол. 4 шт.</t>
  </si>
  <si>
    <t>Приобретение печатной техники для для нужд филиалов и исполнительного аппарата АО "Чукотэнерго" (в кол. 47 шт. МФУ Work Centre)</t>
  </si>
  <si>
    <t>K_524-ИА-н-07</t>
  </si>
  <si>
    <t>К_524-ИА-2020-н-03</t>
  </si>
  <si>
    <t>Приобретение АРМов (автоматизированных рабочих мест)  для нужд филиалов и исполнительного аппарата АО "Чукотэнерго" в кол. 300 шт.</t>
  </si>
  <si>
    <t>K_524-ИА-н-08</t>
  </si>
  <si>
    <t>написать причину отклонений</t>
  </si>
  <si>
    <t>Выполнение обязательств по договору подряда на выполнение проектных работ №341-ПР-20 от 23.11.2020 с ООО "Инновационные решения водоснабжения и конструкций"</t>
  </si>
  <si>
    <t>Выполнение обязательств по договору №379-ПР-20 от 28.12.2020  с ООО "Чукотская энергетическая компания" и хозспособ в рамках договора поставки № 631.1-СЭС от 05.09.2018 с ЗАО "Новации и бизнес в энергетике"</t>
  </si>
  <si>
    <t>В соответствии с утвержденной инвестиционной программой АО «Чукотэнерго»  на 2020 – 2024 годы финансирование проекта запланировано на 4  квартал 2021 г.</t>
  </si>
  <si>
    <t>В соответствии с утвержденной инвестиционной программой АО «Чукотэнерго»  на 2020 – 2024 годы финансирование проекта запланировано на 3-4 квартал 2021 г.</t>
  </si>
  <si>
    <t>В соответствии с утвержденной инвестиционной программой АО «Чукотэнерго»  на 2020 – 2024 годы финансирование проекта запланировано на 2-3 квартал 2021 г.</t>
  </si>
  <si>
    <t>В соответствии с утвержденной инвестиционной программой АО «Чукотэнерго»  на 2020 – 2024 годы финансирование проекта запланировано на 2,3,4 квартал 2021 г.</t>
  </si>
  <si>
    <t>В соответствии с утвержденной инвестиционной программой АО «Чукотэнерго»  на 2020 – 2024 годы  финансирование проекта запланировано на 2 и 4  квартал 2021 г.</t>
  </si>
  <si>
    <t>В соответствии с утвержденной инвестиционной программой АО «Чукотэнерго»  на 2020 – 2024 годы  финансирование проекта запланировано на 2 и 3  квартал 2021 г.</t>
  </si>
  <si>
    <t>Корректировка объемов по контракту от 25.06.2020 №25-2020 связаны с поздним становлением автозимников в строительный сезон 2020/2021 года, а также неудовлетворительным состоянием автозимников, что привело к невозможности своевременной доставки грузов из порта Певек в Билибино и, соответственно, срыву запланированных объемов строительства</t>
  </si>
  <si>
    <t>В соответствии с утвержденной инвестиционной программой АО «Чукотэнерго»  на 2020 – 2024 годы  финансирование проекта запланировано на 2,3,4 квартал 2021 г.</t>
  </si>
  <si>
    <t>В соответствии с утвержденной инвестиционной программой АО «Чукотэнерго»  на 2020 – 2024 годы финансирование проекта запланировано на 2 ,3,4 квартал 2021 г.</t>
  </si>
  <si>
    <t>В соответствии с утвержденной инвестиционной программой АО «Чукотэнерго»  на 2020 – 2024 годы финансирование проекта запланировано на 3,4 квартал 2021 г.</t>
  </si>
  <si>
    <t>В соответствии с утвержденной инвестиционной программой АО «Чукотэнерго»  на 2020 – 2024 годы финансирование проекта запланировано на 3,4  квартал 2021 г.</t>
  </si>
  <si>
    <t>В соответствии с утвержденной инвестиционной программой АО «Чукотэнерго»  на 2020 – 2024 годы  финансирование проекта запланировано на 4 квартал 2021 г.</t>
  </si>
  <si>
    <t>В соответствии с утвержденной инвестиционной программой АО «Чукотэнерго»  на 2020 – 2024 годы финансирование проекта запланировано на 2 и 4 квартал 2021 г.</t>
  </si>
  <si>
    <t>Выполнение обязательств по договору  №611.1-2021 от 26.02.2021 с ООО Таврида Электрик  МСК</t>
  </si>
  <si>
    <t>В соответствии с утвержденной инвестиционной программой АО «Чукотэнерго»  на 2020 – 2024 годы финансирование проекта запланировано на 2- 3 квартал 2021 г.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</si>
  <si>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</si>
  <si>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 xml:space="preserve">  2021  год</t>
    </r>
  </si>
  <si>
    <t>Модернизация системы возбуждения турбогенератора ст. №3 Эгвекинотской ГРЭС</t>
  </si>
  <si>
    <t>K_524-ЭГ-38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</si>
</sst>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_р_._-;\-* #,##0.00_р_._-;_-* &quot;-&quot;???_р_._-;_-@_-"/>
    <numFmt numFmtId="168" formatCode="#,##0.00,"/>
    <numFmt numFmtId="169" formatCode="0.00000000000"/>
    <numFmt numFmtId="170" formatCode="0.00000000"/>
    <numFmt numFmtId="171" formatCode="0.00000000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Arial"/>
      <family val="1"/>
    </font>
    <font>
      <b/>
      <i/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4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7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0" borderId="0"/>
    <xf numFmtId="0" fontId="27" fillId="0" borderId="0"/>
    <xf numFmtId="0" fontId="6" fillId="0" borderId="0"/>
    <xf numFmtId="0" fontId="30" fillId="0" borderId="0"/>
    <xf numFmtId="0" fontId="30" fillId="0" borderId="0"/>
    <xf numFmtId="164" fontId="6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" fillId="0" borderId="0"/>
    <xf numFmtId="0" fontId="4" fillId="0" borderId="0"/>
    <xf numFmtId="0" fontId="3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34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" fillId="0" borderId="0"/>
    <xf numFmtId="0" fontId="7" fillId="0" borderId="0"/>
    <xf numFmtId="9" fontId="30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5" fillId="0" borderId="0"/>
    <xf numFmtId="0" fontId="38" fillId="0" borderId="0"/>
    <xf numFmtId="0" fontId="38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41" fillId="0" borderId="0"/>
  </cellStyleXfs>
  <cellXfs count="95">
    <xf numFmtId="0" fontId="0" fillId="0" borderId="0" xfId="0"/>
    <xf numFmtId="0" fontId="7" fillId="0" borderId="0" xfId="37" applyFont="1" applyFill="1"/>
    <xf numFmtId="0" fontId="31" fillId="0" borderId="0" xfId="37" applyFont="1" applyFill="1" applyAlignment="1">
      <alignment horizontal="right"/>
    </xf>
    <xf numFmtId="0" fontId="32" fillId="0" borderId="0" xfId="37" applyFont="1" applyFill="1" applyBorder="1" applyAlignment="1"/>
    <xf numFmtId="0" fontId="7" fillId="0" borderId="0" xfId="37" applyFont="1" applyFill="1" applyBorder="1"/>
    <xf numFmtId="0" fontId="32" fillId="0" borderId="0" xfId="37" applyFont="1" applyFill="1" applyAlignment="1">
      <alignment wrapText="1"/>
    </xf>
    <xf numFmtId="0" fontId="32" fillId="0" borderId="0" xfId="37" applyFont="1" applyFill="1" applyBorder="1" applyAlignment="1">
      <alignment horizontal="center"/>
    </xf>
    <xf numFmtId="0" fontId="28" fillId="0" borderId="0" xfId="54" applyFont="1" applyFill="1" applyAlignment="1">
      <alignment vertical="center"/>
    </xf>
    <xf numFmtId="0" fontId="28" fillId="0" borderId="0" xfId="54" applyFont="1" applyFill="1" applyAlignment="1">
      <alignment horizontal="center" vertical="center"/>
    </xf>
    <xf numFmtId="0" fontId="32" fillId="0" borderId="0" xfId="0" applyFont="1" applyFill="1" applyAlignment="1"/>
    <xf numFmtId="169" fontId="7" fillId="0" borderId="0" xfId="37" applyNumberFormat="1" applyFont="1" applyFill="1"/>
    <xf numFmtId="0" fontId="7" fillId="24" borderId="0" xfId="37" applyFont="1" applyFill="1"/>
    <xf numFmtId="0" fontId="28" fillId="24" borderId="0" xfId="54" applyFont="1" applyFill="1" applyAlignment="1">
      <alignment horizontal="center" vertical="center"/>
    </xf>
    <xf numFmtId="0" fontId="8" fillId="24" borderId="10" xfId="37" applyFont="1" applyFill="1" applyBorder="1" applyAlignment="1">
      <alignment horizontal="center" vertical="center" wrapText="1"/>
    </xf>
    <xf numFmtId="2" fontId="8" fillId="24" borderId="10" xfId="37" applyNumberFormat="1" applyFont="1" applyFill="1" applyBorder="1" applyAlignment="1">
      <alignment horizontal="center" vertical="center" wrapText="1"/>
    </xf>
    <xf numFmtId="2" fontId="7" fillId="24" borderId="10" xfId="0" applyNumberFormat="1" applyFont="1" applyFill="1" applyBorder="1" applyAlignment="1">
      <alignment horizontal="center" vertical="center" wrapText="1"/>
    </xf>
    <xf numFmtId="49" fontId="7" fillId="24" borderId="10" xfId="54" applyNumberFormat="1" applyFont="1" applyFill="1" applyBorder="1" applyAlignment="1">
      <alignment horizontal="center" vertical="center"/>
    </xf>
    <xf numFmtId="2" fontId="8" fillId="24" borderId="10" xfId="0" applyNumberFormat="1" applyFont="1" applyFill="1" applyBorder="1" applyAlignment="1">
      <alignment horizontal="center" vertical="center" wrapText="1"/>
    </xf>
    <xf numFmtId="2" fontId="8" fillId="24" borderId="13" xfId="0" applyNumberFormat="1" applyFont="1" applyFill="1" applyBorder="1" applyAlignment="1">
      <alignment horizontal="center" vertical="center" wrapText="1"/>
    </xf>
    <xf numFmtId="0" fontId="29" fillId="24" borderId="10" xfId="54" applyFont="1" applyFill="1" applyBorder="1" applyAlignment="1">
      <alignment horizontal="center" vertical="center" wrapText="1"/>
    </xf>
    <xf numFmtId="2" fontId="7" fillId="24" borderId="10" xfId="37" applyNumberFormat="1" applyFont="1" applyFill="1" applyBorder="1" applyAlignment="1">
      <alignment horizontal="center" vertical="center" wrapText="1"/>
    </xf>
    <xf numFmtId="0" fontId="8" fillId="24" borderId="10" xfId="0" applyFont="1" applyFill="1" applyBorder="1" applyAlignment="1">
      <alignment horizontal="center" vertical="center" wrapText="1"/>
    </xf>
    <xf numFmtId="0" fontId="39" fillId="24" borderId="10" xfId="54" applyFont="1" applyFill="1" applyBorder="1" applyAlignment="1">
      <alignment horizontal="center" vertical="center" wrapText="1"/>
    </xf>
    <xf numFmtId="9" fontId="7" fillId="24" borderId="10" xfId="104" applyNumberFormat="1" applyFont="1" applyFill="1" applyBorder="1" applyAlignment="1">
      <alignment horizontal="center" vertical="center" wrapText="1"/>
    </xf>
    <xf numFmtId="9" fontId="8" fillId="24" borderId="10" xfId="104" applyNumberFormat="1" applyFont="1" applyFill="1" applyBorder="1" applyAlignment="1">
      <alignment horizontal="center" vertical="center" wrapText="1"/>
    </xf>
    <xf numFmtId="49" fontId="29" fillId="24" borderId="10" xfId="54" applyNumberFormat="1" applyFont="1" applyFill="1" applyBorder="1" applyAlignment="1">
      <alignment horizontal="center" vertical="center"/>
    </xf>
    <xf numFmtId="2" fontId="7" fillId="24" borderId="10" xfId="0" applyNumberFormat="1" applyFont="1" applyFill="1" applyBorder="1" applyAlignment="1">
      <alignment horizontal="center" vertical="center"/>
    </xf>
    <xf numFmtId="10" fontId="7" fillId="24" borderId="10" xfId="0" applyNumberFormat="1" applyFont="1" applyFill="1" applyBorder="1" applyAlignment="1">
      <alignment horizontal="center" vertical="center"/>
    </xf>
    <xf numFmtId="167" fontId="8" fillId="24" borderId="10" xfId="0" applyNumberFormat="1" applyFont="1" applyFill="1" applyBorder="1" applyAlignment="1">
      <alignment horizontal="center" vertical="center" wrapText="1"/>
    </xf>
    <xf numFmtId="167" fontId="8" fillId="24" borderId="10" xfId="0" applyNumberFormat="1" applyFont="1" applyFill="1" applyBorder="1" applyAlignment="1">
      <alignment vertical="center" wrapText="1"/>
    </xf>
    <xf numFmtId="0" fontId="8" fillId="24" borderId="13" xfId="0" applyFont="1" applyFill="1" applyBorder="1" applyAlignment="1">
      <alignment horizontal="center" vertical="center" wrapText="1"/>
    </xf>
    <xf numFmtId="0" fontId="29" fillId="24" borderId="13" xfId="54" applyFont="1" applyFill="1" applyBorder="1" applyAlignment="1">
      <alignment horizontal="center" vertical="center" wrapText="1"/>
    </xf>
    <xf numFmtId="0" fontId="7" fillId="24" borderId="0" xfId="37" applyFont="1" applyFill="1" applyAlignment="1">
      <alignment horizontal="center" vertical="center"/>
    </xf>
    <xf numFmtId="2" fontId="8" fillId="24" borderId="10" xfId="0" applyNumberFormat="1" applyFont="1" applyFill="1" applyBorder="1" applyAlignment="1">
      <alignment horizontal="center" vertical="center"/>
    </xf>
    <xf numFmtId="10" fontId="8" fillId="24" borderId="10" xfId="0" applyNumberFormat="1" applyFont="1" applyFill="1" applyBorder="1" applyAlignment="1">
      <alignment horizontal="center" vertical="center"/>
    </xf>
    <xf numFmtId="169" fontId="8" fillId="0" borderId="0" xfId="37" applyNumberFormat="1" applyFont="1" applyFill="1"/>
    <xf numFmtId="0" fontId="8" fillId="0" borderId="0" xfId="37" applyFont="1" applyFill="1"/>
    <xf numFmtId="49" fontId="29" fillId="24" borderId="13" xfId="54" applyNumberFormat="1" applyFont="1" applyFill="1" applyBorder="1" applyAlignment="1">
      <alignment horizontal="center" vertical="center"/>
    </xf>
    <xf numFmtId="49" fontId="29" fillId="24" borderId="10" xfId="54" applyNumberFormat="1" applyFont="1" applyFill="1" applyBorder="1" applyAlignment="1">
      <alignment horizontal="center" vertical="center" wrapText="1"/>
    </xf>
    <xf numFmtId="49" fontId="8" fillId="24" borderId="10" xfId="0" applyNumberFormat="1" applyFont="1" applyFill="1" applyBorder="1" applyAlignment="1">
      <alignment horizontal="center" vertical="center"/>
    </xf>
    <xf numFmtId="0" fontId="8" fillId="0" borderId="0" xfId="37" applyFont="1" applyFill="1" applyAlignment="1">
      <alignment horizontal="center"/>
    </xf>
    <xf numFmtId="170" fontId="7" fillId="0" borderId="0" xfId="37" applyNumberFormat="1" applyFont="1" applyFill="1"/>
    <xf numFmtId="171" fontId="7" fillId="0" borderId="0" xfId="37" applyNumberFormat="1" applyFont="1" applyFill="1"/>
    <xf numFmtId="9" fontId="28" fillId="24" borderId="10" xfId="104" applyNumberFormat="1" applyFont="1" applyFill="1" applyBorder="1" applyAlignment="1">
      <alignment horizontal="center" vertical="center" wrapText="1"/>
    </xf>
    <xf numFmtId="2" fontId="29" fillId="24" borderId="10" xfId="0" applyNumberFormat="1" applyFont="1" applyFill="1" applyBorder="1" applyAlignment="1">
      <alignment horizontal="center" vertical="center"/>
    </xf>
    <xf numFmtId="0" fontId="7" fillId="24" borderId="10" xfId="54" applyFont="1" applyFill="1" applyBorder="1" applyAlignment="1">
      <alignment horizontal="left" vertical="center" wrapText="1"/>
    </xf>
    <xf numFmtId="0" fontId="7" fillId="24" borderId="10" xfId="0" applyFont="1" applyFill="1" applyBorder="1" applyAlignment="1">
      <alignment horizontal="center" vertical="center" wrapText="1"/>
    </xf>
    <xf numFmtId="49" fontId="28" fillId="24" borderId="10" xfId="54" applyNumberFormat="1" applyFont="1" applyFill="1" applyBorder="1" applyAlignment="1">
      <alignment horizontal="center" vertical="center"/>
    </xf>
    <xf numFmtId="0" fontId="28" fillId="24" borderId="10" xfId="0" applyFont="1" applyFill="1" applyBorder="1" applyAlignment="1">
      <alignment vertical="center" wrapText="1"/>
    </xf>
    <xf numFmtId="4" fontId="7" fillId="24" borderId="10" xfId="109" applyNumberFormat="1" applyFont="1" applyFill="1" applyBorder="1" applyAlignment="1">
      <alignment horizontal="center" vertical="center" wrapText="1"/>
    </xf>
    <xf numFmtId="0" fontId="7" fillId="24" borderId="13" xfId="0" applyFont="1" applyFill="1" applyBorder="1" applyAlignment="1">
      <alignment horizontal="center" vertical="center" wrapText="1"/>
    </xf>
    <xf numFmtId="0" fontId="7" fillId="24" borderId="10" xfId="0" applyFont="1" applyFill="1" applyBorder="1" applyAlignment="1">
      <alignment vertical="center" wrapText="1"/>
    </xf>
    <xf numFmtId="1" fontId="31" fillId="24" borderId="10" xfId="110" applyNumberFormat="1" applyFont="1" applyFill="1" applyBorder="1" applyAlignment="1">
      <alignment horizontal="center" vertical="center" wrapText="1"/>
    </xf>
    <xf numFmtId="0" fontId="7" fillId="24" borderId="10" xfId="111" applyFont="1" applyFill="1" applyBorder="1" applyAlignment="1">
      <alignment vertical="center" wrapText="1"/>
    </xf>
    <xf numFmtId="1" fontId="7" fillId="24" borderId="10" xfId="110" applyNumberFormat="1" applyFont="1" applyFill="1" applyBorder="1" applyAlignment="1">
      <alignment horizontal="center" vertical="center" wrapText="1"/>
    </xf>
    <xf numFmtId="0" fontId="36" fillId="24" borderId="10" xfId="0" applyFont="1" applyFill="1" applyBorder="1" applyAlignment="1">
      <alignment vertical="center" wrapText="1"/>
    </xf>
    <xf numFmtId="0" fontId="28" fillId="24" borderId="10" xfId="56" applyFont="1" applyFill="1" applyBorder="1" applyAlignment="1">
      <alignment horizontal="center" vertical="center" wrapText="1"/>
    </xf>
    <xf numFmtId="0" fontId="28" fillId="24" borderId="10" xfId="56" applyFont="1" applyFill="1" applyBorder="1" applyAlignment="1">
      <alignment horizontal="left" vertical="center" wrapText="1"/>
    </xf>
    <xf numFmtId="168" fontId="7" fillId="24" borderId="10" xfId="108" applyNumberFormat="1" applyFont="1" applyFill="1" applyBorder="1" applyAlignment="1">
      <alignment horizontal="center" vertical="center"/>
    </xf>
    <xf numFmtId="0" fontId="28" fillId="24" borderId="10" xfId="0" applyFont="1" applyFill="1" applyBorder="1" applyAlignment="1">
      <alignment horizontal="center" vertical="center" wrapText="1"/>
    </xf>
    <xf numFmtId="1" fontId="7" fillId="24" borderId="12" xfId="110" applyNumberFormat="1" applyFont="1" applyFill="1" applyBorder="1" applyAlignment="1">
      <alignment horizontal="left" vertical="center" wrapText="1"/>
    </xf>
    <xf numFmtId="49" fontId="28" fillId="24" borderId="10" xfId="54" applyNumberFormat="1" applyFont="1" applyFill="1" applyBorder="1" applyAlignment="1">
      <alignment vertical="center" wrapText="1"/>
    </xf>
    <xf numFmtId="1" fontId="7" fillId="24" borderId="10" xfId="110" applyNumberFormat="1" applyFont="1" applyFill="1" applyBorder="1" applyAlignment="1">
      <alignment horizontal="left" vertical="center" wrapText="1"/>
    </xf>
    <xf numFmtId="0" fontId="7" fillId="24" borderId="10" xfId="0" applyFont="1" applyFill="1" applyBorder="1" applyAlignment="1">
      <alignment horizontal="left" vertical="center" wrapText="1"/>
    </xf>
    <xf numFmtId="0" fontId="7" fillId="24" borderId="10" xfId="112" applyFont="1" applyFill="1" applyBorder="1" applyAlignment="1">
      <alignment horizontal="center" vertical="center" wrapText="1"/>
    </xf>
    <xf numFmtId="0" fontId="28" fillId="24" borderId="10" xfId="113" applyNumberFormat="1" applyFont="1" applyFill="1" applyBorder="1" applyAlignment="1" applyProtection="1">
      <alignment vertical="center" wrapText="1"/>
    </xf>
    <xf numFmtId="0" fontId="28" fillId="24" borderId="10" xfId="113" applyNumberFormat="1" applyFont="1" applyFill="1" applyBorder="1" applyAlignment="1" applyProtection="1">
      <alignment horizontal="center" vertical="center" wrapText="1"/>
    </xf>
    <xf numFmtId="0" fontId="7" fillId="24" borderId="10" xfId="111" applyFont="1" applyFill="1" applyBorder="1" applyAlignment="1">
      <alignment horizontal="center" vertical="center" wrapText="1"/>
    </xf>
    <xf numFmtId="0" fontId="28" fillId="24" borderId="10" xfId="111" applyFont="1" applyFill="1" applyBorder="1" applyAlignment="1">
      <alignment horizontal="left" vertical="center" wrapText="1"/>
    </xf>
    <xf numFmtId="0" fontId="28" fillId="24" borderId="10" xfId="11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71" fontId="32" fillId="0" borderId="0" xfId="37" applyNumberFormat="1" applyFont="1" applyFill="1" applyBorder="1" applyAlignment="1">
      <alignment horizontal="center"/>
    </xf>
    <xf numFmtId="0" fontId="32" fillId="0" borderId="0" xfId="37" applyFont="1" applyFill="1" applyBorder="1" applyAlignment="1">
      <alignment horizontal="center"/>
    </xf>
    <xf numFmtId="0" fontId="32" fillId="24" borderId="0" xfId="37" applyFont="1" applyFill="1" applyBorder="1" applyAlignment="1">
      <alignment horizontal="center"/>
    </xf>
    <xf numFmtId="0" fontId="32" fillId="25" borderId="0" xfId="37" applyFont="1" applyFill="1" applyBorder="1" applyAlignment="1">
      <alignment horizontal="center"/>
    </xf>
    <xf numFmtId="0" fontId="7" fillId="0" borderId="0" xfId="37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31" fillId="0" borderId="0" xfId="37" applyFont="1" applyFill="1" applyBorder="1" applyAlignment="1">
      <alignment horizontal="center"/>
    </xf>
    <xf numFmtId="0" fontId="31" fillId="24" borderId="0" xfId="37" applyFont="1" applyFill="1" applyBorder="1" applyAlignment="1">
      <alignment horizontal="center"/>
    </xf>
    <xf numFmtId="0" fontId="31" fillId="25" borderId="0" xfId="37" applyFont="1" applyFill="1" applyBorder="1" applyAlignment="1">
      <alignment horizontal="center"/>
    </xf>
    <xf numFmtId="2" fontId="8" fillId="24" borderId="11" xfId="37" applyNumberFormat="1" applyFont="1" applyFill="1" applyBorder="1" applyAlignment="1">
      <alignment horizontal="center" vertical="center" wrapText="1"/>
    </xf>
    <xf numFmtId="2" fontId="8" fillId="24" borderId="14" xfId="37" applyNumberFormat="1" applyFont="1" applyFill="1" applyBorder="1" applyAlignment="1">
      <alignment horizontal="center" vertical="center" wrapText="1"/>
    </xf>
    <xf numFmtId="2" fontId="8" fillId="24" borderId="13" xfId="37" applyNumberFormat="1" applyFont="1" applyFill="1" applyBorder="1" applyAlignment="1">
      <alignment horizontal="center" vertical="center" wrapText="1"/>
    </xf>
    <xf numFmtId="0" fontId="8" fillId="24" borderId="10" xfId="37" applyFont="1" applyFill="1" applyBorder="1" applyAlignment="1">
      <alignment horizontal="center" vertical="center" wrapText="1"/>
    </xf>
    <xf numFmtId="0" fontId="8" fillId="24" borderId="11" xfId="37" applyFont="1" applyFill="1" applyBorder="1" applyAlignment="1">
      <alignment horizontal="center" vertical="center" textRotation="90" wrapText="1"/>
    </xf>
    <xf numFmtId="0" fontId="8" fillId="24" borderId="13" xfId="37" applyFont="1" applyFill="1" applyBorder="1" applyAlignment="1">
      <alignment horizontal="center" vertical="center" textRotation="90" wrapText="1"/>
    </xf>
    <xf numFmtId="0" fontId="8" fillId="24" borderId="11" xfId="0" applyFont="1" applyFill="1" applyBorder="1" applyAlignment="1">
      <alignment horizontal="center" vertical="center" textRotation="90" wrapText="1"/>
    </xf>
    <xf numFmtId="0" fontId="8" fillId="24" borderId="13" xfId="0" applyFont="1" applyFill="1" applyBorder="1" applyAlignment="1">
      <alignment horizontal="center" vertical="center" textRotation="90" wrapText="1"/>
    </xf>
    <xf numFmtId="0" fontId="8" fillId="24" borderId="10" xfId="37" applyFont="1" applyFill="1" applyBorder="1" applyAlignment="1">
      <alignment horizontal="center" vertical="center" textRotation="90" wrapText="1"/>
    </xf>
    <xf numFmtId="0" fontId="8" fillId="24" borderId="12" xfId="37" applyFont="1" applyFill="1" applyBorder="1" applyAlignment="1">
      <alignment horizontal="center" vertical="center" wrapText="1"/>
    </xf>
    <xf numFmtId="0" fontId="8" fillId="24" borderId="16" xfId="37" applyFont="1" applyFill="1" applyBorder="1" applyAlignment="1">
      <alignment horizontal="center" vertical="center" wrapText="1"/>
    </xf>
    <xf numFmtId="0" fontId="8" fillId="24" borderId="15" xfId="37" applyFont="1" applyFill="1" applyBorder="1" applyAlignment="1">
      <alignment horizontal="center" vertical="center" wrapText="1"/>
    </xf>
    <xf numFmtId="0" fontId="8" fillId="24" borderId="11" xfId="37" applyFont="1" applyFill="1" applyBorder="1" applyAlignment="1">
      <alignment horizontal="center" vertical="center" wrapText="1"/>
    </xf>
    <xf numFmtId="0" fontId="8" fillId="24" borderId="14" xfId="37" applyFont="1" applyFill="1" applyBorder="1" applyAlignment="1">
      <alignment horizontal="center" vertical="center" wrapText="1"/>
    </xf>
    <xf numFmtId="0" fontId="8" fillId="24" borderId="10" xfId="0" applyFont="1" applyFill="1" applyBorder="1" applyAlignment="1">
      <alignment horizontal="center" vertical="center" textRotation="90" wrapText="1"/>
    </xf>
  </cellXfs>
  <cellStyles count="11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" xfId="106"/>
    <cellStyle name="Normal 2" xfId="77"/>
    <cellStyle name="Normal 3" xfId="113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 5" xfId="109"/>
    <cellStyle name="Обычный 12" xfId="108"/>
    <cellStyle name="Обычный 12 2" xfId="47"/>
    <cellStyle name="Обычный 13" xfId="111"/>
    <cellStyle name="Обычный 2" xfId="36"/>
    <cellStyle name="Обычный 27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3" xfId="101"/>
    <cellStyle name="Обычный 7" xfId="54"/>
    <cellStyle name="Обычный 7 2" xfId="58"/>
    <cellStyle name="Обычный 8" xfId="57"/>
    <cellStyle name="Обычный 9 2" xfId="112"/>
    <cellStyle name="Обычный_ИП 2012 с расш_раб.вариант" xfId="110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 2 2 2" xfId="50"/>
    <cellStyle name="Финансовый 3" xfId="51"/>
    <cellStyle name="Хороший" xfId="43" builtinId="26" customBuiltin="1"/>
    <cellStyle name="Хороший 2" xfId="100"/>
  </cellStyles>
  <dxfs count="5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9E63A"/>
      <color rgb="FF99FF66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2"/>
  <sheetViews>
    <sheetView tabSelected="1" view="pageBreakPreview" zoomScale="55" zoomScaleNormal="70" zoomScaleSheetLayoutView="55" workbookViewId="0">
      <pane xSplit="2" ySplit="19" topLeftCell="C143" activePane="bottomRight" state="frozen"/>
      <selection pane="topRight" activeCell="C1" sqref="C1"/>
      <selection pane="bottomLeft" activeCell="A20" sqref="A20"/>
      <selection pane="bottomRight" activeCell="F95" sqref="F95"/>
    </sheetView>
  </sheetViews>
  <sheetFormatPr defaultRowHeight="15.75" x14ac:dyDescent="0.25"/>
  <cols>
    <col min="1" max="1" width="11" style="11" customWidth="1"/>
    <col min="2" max="2" width="54.25" style="11" customWidth="1"/>
    <col min="3" max="3" width="21.25" style="11" customWidth="1"/>
    <col min="4" max="4" width="17" style="11" customWidth="1"/>
    <col min="5" max="5" width="17.5" style="11" customWidth="1"/>
    <col min="6" max="6" width="10" style="11" customWidth="1"/>
    <col min="7" max="7" width="16.5" style="32" customWidth="1"/>
    <col min="8" max="8" width="16.5" style="11" customWidth="1"/>
    <col min="9" max="9" width="18" style="11" customWidth="1"/>
    <col min="10" max="10" width="16.5" style="11" customWidth="1"/>
    <col min="11" max="11" width="16" style="11" customWidth="1"/>
    <col min="12" max="12" width="15.75" style="11" customWidth="1"/>
    <col min="13" max="13" width="17" style="11" customWidth="1"/>
    <col min="14" max="15" width="11.75" style="11" customWidth="1"/>
    <col min="16" max="16" width="15.125" style="11" customWidth="1"/>
    <col min="17" max="17" width="13.375" style="11" customWidth="1"/>
    <col min="18" max="18" width="11.75" style="11" customWidth="1"/>
    <col min="19" max="19" width="8.875" style="11" customWidth="1"/>
    <col min="20" max="20" width="11.75" style="11" customWidth="1"/>
    <col min="21" max="21" width="13.875" style="11" customWidth="1"/>
    <col min="22" max="23" width="11.75" style="11" customWidth="1"/>
    <col min="24" max="24" width="57.375" style="11" customWidth="1"/>
    <col min="25" max="25" width="22" style="1" customWidth="1"/>
    <col min="26" max="26" width="22.75" style="1" customWidth="1"/>
    <col min="27" max="64" width="10.625" style="1" customWidth="1"/>
    <col min="65" max="65" width="12.125" style="1" customWidth="1"/>
    <col min="66" max="66" width="11.5" style="1" customWidth="1"/>
    <col min="67" max="67" width="14.125" style="1" customWidth="1"/>
    <col min="68" max="68" width="15.125" style="1" customWidth="1"/>
    <col min="69" max="69" width="13" style="1" customWidth="1"/>
    <col min="70" max="70" width="11.75" style="1" customWidth="1"/>
    <col min="71" max="71" width="17.5" style="1" customWidth="1"/>
    <col min="72" max="16384" width="9" style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75" t="s">
        <v>11</v>
      </c>
      <c r="V1" s="76"/>
      <c r="W1" s="76"/>
      <c r="X1" s="1"/>
    </row>
    <row r="2" spans="1:3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75" t="s">
        <v>0</v>
      </c>
      <c r="V2" s="76"/>
      <c r="W2" s="76"/>
      <c r="X2" s="1"/>
    </row>
    <row r="3" spans="1:30" ht="18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75" t="s">
        <v>248</v>
      </c>
      <c r="V3" s="76"/>
      <c r="W3" s="76"/>
      <c r="X3" s="1"/>
    </row>
    <row r="4" spans="1:30" s="4" customFormat="1" ht="18.75" x14ac:dyDescent="0.3">
      <c r="A4" s="72" t="s">
        <v>263</v>
      </c>
      <c r="B4" s="72"/>
      <c r="C4" s="72"/>
      <c r="D4" s="72"/>
      <c r="E4" s="72"/>
      <c r="F4" s="72"/>
      <c r="G4" s="72"/>
      <c r="H4" s="73"/>
      <c r="I4" s="72"/>
      <c r="J4" s="73"/>
      <c r="K4" s="72"/>
      <c r="L4" s="74"/>
      <c r="M4" s="72"/>
      <c r="N4" s="74"/>
      <c r="O4" s="72"/>
      <c r="P4" s="72"/>
      <c r="Q4" s="72"/>
      <c r="R4" s="72"/>
      <c r="S4" s="72"/>
      <c r="T4" s="72"/>
      <c r="U4" s="1"/>
      <c r="V4" s="1"/>
      <c r="W4" s="1"/>
      <c r="X4" s="1"/>
      <c r="Y4" s="3"/>
      <c r="Z4" s="3"/>
      <c r="AA4" s="3"/>
      <c r="AB4" s="3"/>
      <c r="AC4" s="3"/>
    </row>
    <row r="5" spans="1:30" s="4" customFormat="1" ht="18.75" customHeight="1" x14ac:dyDescent="0.3">
      <c r="A5" s="72" t="s">
        <v>280</v>
      </c>
      <c r="B5" s="72"/>
      <c r="C5" s="72"/>
      <c r="D5" s="72"/>
      <c r="E5" s="72"/>
      <c r="F5" s="72"/>
      <c r="G5" s="72"/>
      <c r="H5" s="73"/>
      <c r="I5" s="72"/>
      <c r="J5" s="73"/>
      <c r="K5" s="72"/>
      <c r="L5" s="74"/>
      <c r="M5" s="72"/>
      <c r="N5" s="74"/>
      <c r="O5" s="72"/>
      <c r="P5" s="72"/>
      <c r="Q5" s="72"/>
      <c r="R5" s="72"/>
      <c r="S5" s="72"/>
      <c r="T5" s="72"/>
      <c r="U5" s="1"/>
      <c r="V5" s="1"/>
      <c r="W5" s="1"/>
      <c r="X5" s="1"/>
      <c r="Y5" s="5"/>
      <c r="Z5" s="5"/>
      <c r="AA5" s="5"/>
      <c r="AB5" s="5"/>
      <c r="AC5" s="5"/>
      <c r="AD5" s="5"/>
    </row>
    <row r="6" spans="1:30" s="4" customFormat="1" ht="18.7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6"/>
      <c r="Z6" s="6"/>
      <c r="AA6" s="6"/>
      <c r="AB6" s="6"/>
      <c r="AC6" s="6"/>
    </row>
    <row r="7" spans="1:30" s="4" customFormat="1" ht="18.75" x14ac:dyDescent="0.3">
      <c r="A7" s="72" t="s">
        <v>238</v>
      </c>
      <c r="B7" s="72"/>
      <c r="C7" s="72"/>
      <c r="D7" s="72"/>
      <c r="E7" s="72"/>
      <c r="F7" s="72"/>
      <c r="G7" s="72"/>
      <c r="H7" s="73"/>
      <c r="I7" s="72"/>
      <c r="J7" s="73"/>
      <c r="K7" s="72"/>
      <c r="L7" s="74"/>
      <c r="M7" s="72"/>
      <c r="N7" s="74"/>
      <c r="O7" s="72"/>
      <c r="P7" s="72"/>
      <c r="Q7" s="72"/>
      <c r="R7" s="72"/>
      <c r="S7" s="72"/>
      <c r="T7" s="72"/>
      <c r="U7" s="1"/>
      <c r="V7" s="1"/>
      <c r="W7" s="1"/>
      <c r="X7" s="1"/>
      <c r="Y7" s="5"/>
      <c r="Z7" s="5"/>
      <c r="AA7" s="5"/>
      <c r="AB7" s="5"/>
      <c r="AC7" s="5"/>
    </row>
    <row r="8" spans="1:30" ht="18.75" x14ac:dyDescent="0.3">
      <c r="A8" s="77" t="s">
        <v>237</v>
      </c>
      <c r="B8" s="77"/>
      <c r="C8" s="77"/>
      <c r="D8" s="77"/>
      <c r="E8" s="77"/>
      <c r="F8" s="77"/>
      <c r="G8" s="77"/>
      <c r="H8" s="78"/>
      <c r="I8" s="77"/>
      <c r="J8" s="78"/>
      <c r="K8" s="77"/>
      <c r="L8" s="79"/>
      <c r="M8" s="77"/>
      <c r="N8" s="79"/>
      <c r="O8" s="77"/>
      <c r="P8" s="77"/>
      <c r="Q8" s="77"/>
      <c r="R8" s="77"/>
      <c r="S8" s="77"/>
      <c r="T8" s="77"/>
      <c r="U8" s="1"/>
      <c r="V8" s="1"/>
      <c r="W8" s="1"/>
      <c r="X8" s="1"/>
      <c r="Y8" s="7"/>
      <c r="Z8" s="7"/>
      <c r="AA8" s="7"/>
      <c r="AB8" s="7"/>
      <c r="AC8" s="7"/>
    </row>
    <row r="9" spans="1:30" x14ac:dyDescent="0.25">
      <c r="A9" s="12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42"/>
      <c r="R9" s="1"/>
      <c r="S9" s="1"/>
      <c r="T9" s="1"/>
      <c r="U9" s="1"/>
      <c r="V9" s="1"/>
      <c r="W9" s="1"/>
      <c r="X9" s="1"/>
      <c r="Y9" s="8"/>
      <c r="Z9" s="8"/>
      <c r="AA9" s="8"/>
      <c r="AB9" s="8"/>
      <c r="AC9" s="8"/>
    </row>
    <row r="10" spans="1:30" ht="18.75" x14ac:dyDescent="0.3">
      <c r="A10" s="72" t="s">
        <v>365</v>
      </c>
      <c r="B10" s="72"/>
      <c r="C10" s="72"/>
      <c r="D10" s="72"/>
      <c r="E10" s="72"/>
      <c r="F10" s="72"/>
      <c r="G10" s="72"/>
      <c r="H10" s="73"/>
      <c r="I10" s="72"/>
      <c r="J10" s="73"/>
      <c r="K10" s="72"/>
      <c r="L10" s="74"/>
      <c r="M10" s="72"/>
      <c r="N10" s="74"/>
      <c r="O10" s="72"/>
      <c r="P10" s="72"/>
      <c r="Q10" s="72"/>
      <c r="R10" s="72"/>
      <c r="S10" s="72"/>
      <c r="T10" s="72"/>
      <c r="U10" s="72"/>
      <c r="V10" s="72"/>
      <c r="W10" s="72"/>
      <c r="X10" s="1"/>
      <c r="Y10" s="9"/>
      <c r="Z10" s="9"/>
      <c r="AA10" s="9"/>
      <c r="AB10" s="9"/>
      <c r="AC10" s="9"/>
    </row>
    <row r="11" spans="1:30" ht="18.75" x14ac:dyDescent="0.3">
      <c r="A11" s="72" t="s">
        <v>278</v>
      </c>
      <c r="B11" s="72"/>
      <c r="C11" s="72"/>
      <c r="D11" s="72"/>
      <c r="E11" s="72"/>
      <c r="F11" s="72"/>
      <c r="G11" s="72"/>
      <c r="H11" s="73"/>
      <c r="I11" s="72"/>
      <c r="J11" s="73"/>
      <c r="K11" s="72"/>
      <c r="L11" s="74"/>
      <c r="M11" s="72"/>
      <c r="N11" s="74"/>
      <c r="O11" s="72"/>
      <c r="P11" s="72"/>
      <c r="Q11" s="72"/>
      <c r="R11" s="72"/>
      <c r="S11" s="72"/>
      <c r="T11" s="72"/>
      <c r="U11" s="72"/>
      <c r="V11" s="72"/>
      <c r="W11" s="72"/>
      <c r="X11" s="1"/>
      <c r="Y11" s="9"/>
      <c r="Z11" s="9"/>
      <c r="AA11" s="9"/>
      <c r="AB11" s="9"/>
      <c r="AC11" s="9"/>
    </row>
    <row r="12" spans="1:30" ht="18.75" x14ac:dyDescent="0.3">
      <c r="A12" s="77" t="s">
        <v>364</v>
      </c>
      <c r="B12" s="77"/>
      <c r="C12" s="77"/>
      <c r="D12" s="77"/>
      <c r="E12" s="77"/>
      <c r="F12" s="77"/>
      <c r="G12" s="77"/>
      <c r="H12" s="78"/>
      <c r="I12" s="77"/>
      <c r="J12" s="78"/>
      <c r="K12" s="77"/>
      <c r="L12" s="79"/>
      <c r="M12" s="77"/>
      <c r="N12" s="79"/>
      <c r="O12" s="77"/>
      <c r="P12" s="77"/>
      <c r="Q12" s="77"/>
      <c r="R12" s="77"/>
      <c r="S12" s="77"/>
      <c r="T12" s="77"/>
      <c r="U12" s="71"/>
      <c r="V12" s="6"/>
      <c r="W12" s="6"/>
      <c r="X12" s="1"/>
      <c r="Y12" s="9"/>
      <c r="Z12" s="9"/>
      <c r="AA12" s="9"/>
      <c r="AB12" s="9"/>
      <c r="AC12" s="9"/>
    </row>
    <row r="13" spans="1:30" ht="18.75" x14ac:dyDescent="0.3">
      <c r="A13" s="77"/>
      <c r="B13" s="77"/>
      <c r="C13" s="77"/>
      <c r="D13" s="77"/>
      <c r="E13" s="77"/>
      <c r="F13" s="77"/>
      <c r="G13" s="77"/>
      <c r="H13" s="78"/>
      <c r="I13" s="77"/>
      <c r="J13" s="78"/>
      <c r="K13" s="77"/>
      <c r="L13" s="79"/>
      <c r="M13" s="77"/>
      <c r="N13" s="79"/>
      <c r="O13" s="77"/>
      <c r="P13" s="77"/>
      <c r="Q13" s="77"/>
      <c r="R13" s="77"/>
      <c r="S13" s="77"/>
      <c r="T13" s="77"/>
      <c r="U13" s="70"/>
      <c r="V13" s="70"/>
      <c r="W13" s="70"/>
      <c r="X13" s="1"/>
      <c r="AC13" s="2"/>
    </row>
    <row r="14" spans="1:30" ht="81" customHeight="1" x14ac:dyDescent="0.25">
      <c r="A14" s="83" t="s">
        <v>264</v>
      </c>
      <c r="B14" s="83" t="s">
        <v>9</v>
      </c>
      <c r="C14" s="92" t="s">
        <v>1</v>
      </c>
      <c r="D14" s="83" t="s">
        <v>240</v>
      </c>
      <c r="E14" s="83"/>
      <c r="F14" s="83"/>
      <c r="G14" s="83"/>
      <c r="H14" s="83"/>
      <c r="I14" s="83"/>
      <c r="J14" s="83"/>
      <c r="K14" s="83"/>
      <c r="L14" s="83"/>
      <c r="M14" s="83"/>
      <c r="N14" s="83" t="s">
        <v>241</v>
      </c>
      <c r="O14" s="83"/>
      <c r="P14" s="83"/>
      <c r="Q14" s="83"/>
      <c r="R14" s="83"/>
      <c r="S14" s="83"/>
      <c r="T14" s="83"/>
      <c r="U14" s="83"/>
      <c r="V14" s="83"/>
      <c r="W14" s="83"/>
      <c r="X14" s="80" t="s">
        <v>2</v>
      </c>
    </row>
    <row r="15" spans="1:30" ht="42.75" customHeight="1" x14ac:dyDescent="0.25">
      <c r="A15" s="83"/>
      <c r="B15" s="83"/>
      <c r="C15" s="93"/>
      <c r="D15" s="89" t="s">
        <v>281</v>
      </c>
      <c r="E15" s="90"/>
      <c r="F15" s="90"/>
      <c r="G15" s="90"/>
      <c r="H15" s="90"/>
      <c r="I15" s="90"/>
      <c r="J15" s="90"/>
      <c r="K15" s="90"/>
      <c r="L15" s="90"/>
      <c r="M15" s="91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1"/>
    </row>
    <row r="16" spans="1:30" ht="42.75" customHeight="1" x14ac:dyDescent="0.25">
      <c r="A16" s="83"/>
      <c r="B16" s="83"/>
      <c r="C16" s="93"/>
      <c r="D16" s="83" t="s">
        <v>4</v>
      </c>
      <c r="E16" s="83"/>
      <c r="F16" s="83"/>
      <c r="G16" s="83"/>
      <c r="H16" s="83"/>
      <c r="I16" s="83" t="s">
        <v>5</v>
      </c>
      <c r="J16" s="83"/>
      <c r="K16" s="83"/>
      <c r="L16" s="83"/>
      <c r="M16" s="83"/>
      <c r="N16" s="88" t="s">
        <v>242</v>
      </c>
      <c r="O16" s="88"/>
      <c r="P16" s="88" t="s">
        <v>6</v>
      </c>
      <c r="Q16" s="88"/>
      <c r="R16" s="94" t="s">
        <v>239</v>
      </c>
      <c r="S16" s="94"/>
      <c r="T16" s="88" t="s">
        <v>243</v>
      </c>
      <c r="U16" s="88"/>
      <c r="V16" s="88" t="s">
        <v>7</v>
      </c>
      <c r="W16" s="88"/>
      <c r="X16" s="81"/>
    </row>
    <row r="17" spans="1:26" ht="102" customHeight="1" x14ac:dyDescent="0.25">
      <c r="A17" s="83"/>
      <c r="B17" s="83"/>
      <c r="C17" s="93"/>
      <c r="D17" s="84" t="s">
        <v>8</v>
      </c>
      <c r="E17" s="84" t="s">
        <v>6</v>
      </c>
      <c r="F17" s="86" t="s">
        <v>239</v>
      </c>
      <c r="G17" s="84" t="s">
        <v>10</v>
      </c>
      <c r="H17" s="84" t="s">
        <v>7</v>
      </c>
      <c r="I17" s="84" t="s">
        <v>8</v>
      </c>
      <c r="J17" s="84" t="s">
        <v>6</v>
      </c>
      <c r="K17" s="86" t="s">
        <v>239</v>
      </c>
      <c r="L17" s="84" t="s">
        <v>10</v>
      </c>
      <c r="M17" s="84" t="s">
        <v>7</v>
      </c>
      <c r="N17" s="88"/>
      <c r="O17" s="88"/>
      <c r="P17" s="88"/>
      <c r="Q17" s="88"/>
      <c r="R17" s="94"/>
      <c r="S17" s="94"/>
      <c r="T17" s="88"/>
      <c r="U17" s="88"/>
      <c r="V17" s="88"/>
      <c r="W17" s="88"/>
      <c r="X17" s="81"/>
      <c r="Z17" s="42"/>
    </row>
    <row r="18" spans="1:26" ht="76.5" customHeight="1" x14ac:dyDescent="0.25">
      <c r="A18" s="83"/>
      <c r="B18" s="83"/>
      <c r="C18" s="93"/>
      <c r="D18" s="85"/>
      <c r="E18" s="85"/>
      <c r="F18" s="87"/>
      <c r="G18" s="85"/>
      <c r="H18" s="85"/>
      <c r="I18" s="85"/>
      <c r="J18" s="85"/>
      <c r="K18" s="87"/>
      <c r="L18" s="85"/>
      <c r="M18" s="85"/>
      <c r="N18" s="13" t="s">
        <v>244</v>
      </c>
      <c r="O18" s="13" t="s">
        <v>3</v>
      </c>
      <c r="P18" s="13" t="s">
        <v>244</v>
      </c>
      <c r="Q18" s="13" t="s">
        <v>3</v>
      </c>
      <c r="R18" s="13" t="s">
        <v>244</v>
      </c>
      <c r="S18" s="13" t="s">
        <v>3</v>
      </c>
      <c r="T18" s="13" t="s">
        <v>244</v>
      </c>
      <c r="U18" s="13" t="s">
        <v>3</v>
      </c>
      <c r="V18" s="13" t="s">
        <v>244</v>
      </c>
      <c r="W18" s="13" t="s">
        <v>3</v>
      </c>
      <c r="X18" s="82"/>
      <c r="Z18" s="41"/>
    </row>
    <row r="19" spans="1:26" ht="26.25" customHeight="1" x14ac:dyDescent="0.25">
      <c r="A19" s="13">
        <v>1</v>
      </c>
      <c r="B19" s="13">
        <f>A19+1</f>
        <v>2</v>
      </c>
      <c r="C19" s="13">
        <v>3</v>
      </c>
      <c r="D19" s="13">
        <f>C19+1</f>
        <v>4</v>
      </c>
      <c r="E19" s="13">
        <v>5</v>
      </c>
      <c r="F19" s="13">
        <f t="shared" ref="F19:W19" si="0">E19+1</f>
        <v>6</v>
      </c>
      <c r="G19" s="13">
        <f t="shared" si="0"/>
        <v>7</v>
      </c>
      <c r="H19" s="13">
        <f t="shared" si="0"/>
        <v>8</v>
      </c>
      <c r="I19" s="13">
        <f t="shared" si="0"/>
        <v>9</v>
      </c>
      <c r="J19" s="13">
        <f t="shared" si="0"/>
        <v>10</v>
      </c>
      <c r="K19" s="13">
        <f t="shared" si="0"/>
        <v>11</v>
      </c>
      <c r="L19" s="13">
        <f t="shared" si="0"/>
        <v>12</v>
      </c>
      <c r="M19" s="13">
        <f t="shared" si="0"/>
        <v>13</v>
      </c>
      <c r="N19" s="13">
        <f t="shared" si="0"/>
        <v>14</v>
      </c>
      <c r="O19" s="13">
        <f t="shared" si="0"/>
        <v>15</v>
      </c>
      <c r="P19" s="13">
        <f t="shared" si="0"/>
        <v>16</v>
      </c>
      <c r="Q19" s="13">
        <f t="shared" si="0"/>
        <v>17</v>
      </c>
      <c r="R19" s="13">
        <f t="shared" si="0"/>
        <v>18</v>
      </c>
      <c r="S19" s="13">
        <f t="shared" si="0"/>
        <v>19</v>
      </c>
      <c r="T19" s="13">
        <f t="shared" si="0"/>
        <v>20</v>
      </c>
      <c r="U19" s="13">
        <f t="shared" si="0"/>
        <v>21</v>
      </c>
      <c r="V19" s="13">
        <f t="shared" si="0"/>
        <v>22</v>
      </c>
      <c r="W19" s="13">
        <f t="shared" si="0"/>
        <v>23</v>
      </c>
      <c r="X19" s="13">
        <v>24</v>
      </c>
      <c r="Y19" s="10"/>
      <c r="Z19" s="10"/>
    </row>
    <row r="20" spans="1:26" s="36" customFormat="1" ht="41.25" customHeight="1" x14ac:dyDescent="0.25">
      <c r="A20" s="25" t="s">
        <v>15</v>
      </c>
      <c r="B20" s="19" t="s">
        <v>16</v>
      </c>
      <c r="C20" s="21" t="s">
        <v>14</v>
      </c>
      <c r="D20" s="14">
        <f t="shared" ref="D20:M20" si="1">SUM(D21,D28,D36,D42)</f>
        <v>7052.8553889899995</v>
      </c>
      <c r="E20" s="14">
        <f t="shared" si="1"/>
        <v>3530.7669095400001</v>
      </c>
      <c r="F20" s="14">
        <f t="shared" si="1"/>
        <v>0</v>
      </c>
      <c r="G20" s="14">
        <f t="shared" si="1"/>
        <v>340.53272189</v>
      </c>
      <c r="H20" s="14">
        <f t="shared" si="1"/>
        <v>3181.5557575599996</v>
      </c>
      <c r="I20" s="14">
        <f t="shared" si="1"/>
        <v>792.67852889000005</v>
      </c>
      <c r="J20" s="14">
        <f t="shared" si="1"/>
        <v>755.02377829</v>
      </c>
      <c r="K20" s="14">
        <f t="shared" si="1"/>
        <v>8.1923679999999999E-2</v>
      </c>
      <c r="L20" s="14">
        <f t="shared" si="1"/>
        <v>33.909229910000001</v>
      </c>
      <c r="M20" s="14">
        <f t="shared" si="1"/>
        <v>3.6635970100000002</v>
      </c>
      <c r="N20" s="33">
        <f t="shared" ref="N20:N36" si="2">I20-D20</f>
        <v>-6260.1768600999994</v>
      </c>
      <c r="O20" s="34">
        <f>IF(D20,N20/D20,"нд")</f>
        <v>-0.88760884986704436</v>
      </c>
      <c r="P20" s="34">
        <f>J20-E20</f>
        <v>-2775.7431312500003</v>
      </c>
      <c r="Q20" s="34">
        <f>IF(E20,P20/E20,"нд")</f>
        <v>-0.78615870216469008</v>
      </c>
      <c r="R20" s="33">
        <f>K20-F20</f>
        <v>8.1923679999999999E-2</v>
      </c>
      <c r="S20" s="34">
        <f>IF(H20,R20/H20,"нд")</f>
        <v>2.574956601195289E-5</v>
      </c>
      <c r="T20" s="33">
        <f>L20-G20</f>
        <v>-306.62349197999998</v>
      </c>
      <c r="U20" s="34">
        <f>IF(G20,T20/G20,"нд")</f>
        <v>-0.90042299100715062</v>
      </c>
      <c r="V20" s="33">
        <f>M20-H20</f>
        <v>-3177.8921605499995</v>
      </c>
      <c r="W20" s="34">
        <f>IF(H20,V20/H20,"нд")</f>
        <v>-0.99884848882459631</v>
      </c>
      <c r="X20" s="24" t="s">
        <v>279</v>
      </c>
      <c r="Y20" s="35"/>
      <c r="Z20" s="35"/>
    </row>
    <row r="21" spans="1:26" s="36" customFormat="1" ht="63" x14ac:dyDescent="0.25">
      <c r="A21" s="25" t="s">
        <v>17</v>
      </c>
      <c r="B21" s="19" t="s">
        <v>18</v>
      </c>
      <c r="C21" s="21" t="s">
        <v>14</v>
      </c>
      <c r="D21" s="14">
        <f>SUM(E21:H21)</f>
        <v>6833.7324205599998</v>
      </c>
      <c r="E21" s="14">
        <f>SUM(E22:E27)</f>
        <v>3530.7669095400001</v>
      </c>
      <c r="F21" s="14">
        <f>SUM(F22:F27)</f>
        <v>0</v>
      </c>
      <c r="G21" s="14">
        <f>SUM(G22:G27)</f>
        <v>154.77475346</v>
      </c>
      <c r="H21" s="14">
        <f>SUM(H22:H27)</f>
        <v>3148.1907575599998</v>
      </c>
      <c r="I21" s="14">
        <f>SUM(J21:M21)</f>
        <v>765.03537095000002</v>
      </c>
      <c r="J21" s="14">
        <f>SUM(J22:J27)</f>
        <v>755.02377829</v>
      </c>
      <c r="K21" s="14">
        <f>SUM(K22:K27)</f>
        <v>8.1923679999999999E-2</v>
      </c>
      <c r="L21" s="14">
        <f>SUM(L22:L27)</f>
        <v>6.2660719700000005</v>
      </c>
      <c r="M21" s="14">
        <f>SUM(M22:M27)</f>
        <v>3.6635970100000002</v>
      </c>
      <c r="N21" s="33">
        <f t="shared" si="2"/>
        <v>-6068.6970496100002</v>
      </c>
      <c r="O21" s="34">
        <f t="shared" ref="O21:O79" si="3">IF(D21,N21/D21,"нд")</f>
        <v>-0.88805014245973246</v>
      </c>
      <c r="P21" s="33">
        <f>J21-E21</f>
        <v>-2775.7431312500003</v>
      </c>
      <c r="Q21" s="34">
        <f>IF(E21,P21/E21,"нд")</f>
        <v>-0.78615870216469008</v>
      </c>
      <c r="R21" s="33">
        <f t="shared" ref="R21:R79" si="4">K21-F21</f>
        <v>8.1923679999999999E-2</v>
      </c>
      <c r="S21" s="34">
        <f>IF(H21,R21/H21,"нд")</f>
        <v>2.6022463792344915E-5</v>
      </c>
      <c r="T21" s="33">
        <f t="shared" ref="T21:T79" si="5">L21-G21</f>
        <v>-148.50868148999999</v>
      </c>
      <c r="U21" s="34">
        <f t="shared" ref="U21:U79" si="6">IF(G21,T21/G21,"нд")</f>
        <v>-0.95951489613182028</v>
      </c>
      <c r="V21" s="33">
        <f t="shared" ref="V21:V79" si="7">M21-H21</f>
        <v>-3144.5271605499997</v>
      </c>
      <c r="W21" s="34">
        <f t="shared" ref="W21:W79" si="8">IF(H21,V21/H21,"нд")</f>
        <v>-0.99883628493565635</v>
      </c>
      <c r="X21" s="24" t="s">
        <v>279</v>
      </c>
      <c r="Y21" s="35"/>
      <c r="Z21" s="35"/>
    </row>
    <row r="22" spans="1:26" s="36" customFormat="1" x14ac:dyDescent="0.25">
      <c r="A22" s="25" t="s">
        <v>19</v>
      </c>
      <c r="B22" s="19" t="s">
        <v>20</v>
      </c>
      <c r="C22" s="21" t="s">
        <v>14</v>
      </c>
      <c r="D22" s="14">
        <f>D45</f>
        <v>4.17</v>
      </c>
      <c r="E22" s="14">
        <f>E45</f>
        <v>0</v>
      </c>
      <c r="F22" s="14">
        <f>F45</f>
        <v>0</v>
      </c>
      <c r="G22" s="14">
        <f>G45</f>
        <v>4.17</v>
      </c>
      <c r="H22" s="14">
        <f>H45</f>
        <v>0</v>
      </c>
      <c r="I22" s="14">
        <f t="shared" ref="I22:I81" si="9">J22+K22+L22+M22</f>
        <v>0.96373094000000004</v>
      </c>
      <c r="J22" s="14">
        <f>J45</f>
        <v>0</v>
      </c>
      <c r="K22" s="14">
        <f>K45</f>
        <v>0</v>
      </c>
      <c r="L22" s="14">
        <f>L45</f>
        <v>0.96373094000000004</v>
      </c>
      <c r="M22" s="14">
        <f>M45</f>
        <v>0</v>
      </c>
      <c r="N22" s="33">
        <f t="shared" si="2"/>
        <v>-3.2062690599999999</v>
      </c>
      <c r="O22" s="34">
        <f t="shared" si="3"/>
        <v>-0.76888946282973625</v>
      </c>
      <c r="P22" s="33">
        <f>J22-E22</f>
        <v>0</v>
      </c>
      <c r="Q22" s="34" t="str">
        <f t="shared" ref="Q22:Q85" si="10">IF(E22,P22/E22,"нд")</f>
        <v>нд</v>
      </c>
      <c r="R22" s="33">
        <f t="shared" si="4"/>
        <v>0</v>
      </c>
      <c r="S22" s="34" t="str">
        <f t="shared" ref="S22:S84" si="11">IF(H22,R22/H22,"нд")</f>
        <v>нд</v>
      </c>
      <c r="T22" s="33">
        <f t="shared" si="5"/>
        <v>-3.2062690599999999</v>
      </c>
      <c r="U22" s="34">
        <f t="shared" si="6"/>
        <v>-0.76888946282973625</v>
      </c>
      <c r="V22" s="33">
        <f t="shared" si="7"/>
        <v>0</v>
      </c>
      <c r="W22" s="34" t="str">
        <f t="shared" si="8"/>
        <v>нд</v>
      </c>
      <c r="X22" s="24" t="s">
        <v>279</v>
      </c>
      <c r="Y22" s="35"/>
      <c r="Z22" s="35"/>
    </row>
    <row r="23" spans="1:26" s="36" customFormat="1" ht="31.5" x14ac:dyDescent="0.25">
      <c r="A23" s="25" t="s">
        <v>21</v>
      </c>
      <c r="B23" s="19" t="s">
        <v>22</v>
      </c>
      <c r="C23" s="21" t="s">
        <v>14</v>
      </c>
      <c r="D23" s="14">
        <f>D65</f>
        <v>115.28816006</v>
      </c>
      <c r="E23" s="14">
        <f>E65</f>
        <v>0</v>
      </c>
      <c r="F23" s="14">
        <f>F65</f>
        <v>0</v>
      </c>
      <c r="G23" s="14">
        <f>G65</f>
        <v>115.28816006</v>
      </c>
      <c r="H23" s="14">
        <f>H65</f>
        <v>0</v>
      </c>
      <c r="I23" s="14">
        <f t="shared" si="9"/>
        <v>5.2454721099999997</v>
      </c>
      <c r="J23" s="14">
        <f>J65</f>
        <v>0</v>
      </c>
      <c r="K23" s="14">
        <f>K65</f>
        <v>8.1923679999999999E-2</v>
      </c>
      <c r="L23" s="14">
        <f>L65</f>
        <v>5.1635484299999996</v>
      </c>
      <c r="M23" s="14">
        <f>M65</f>
        <v>0</v>
      </c>
      <c r="N23" s="33">
        <f t="shared" si="2"/>
        <v>-110.04268795</v>
      </c>
      <c r="O23" s="34">
        <f t="shared" si="3"/>
        <v>-0.95450120717279152</v>
      </c>
      <c r="P23" s="33">
        <f t="shared" ref="P23:P79" si="12">J23-E23</f>
        <v>0</v>
      </c>
      <c r="Q23" s="34" t="str">
        <f t="shared" si="10"/>
        <v>нд</v>
      </c>
      <c r="R23" s="33">
        <f t="shared" si="4"/>
        <v>8.1923679999999999E-2</v>
      </c>
      <c r="S23" s="34" t="str">
        <f t="shared" si="11"/>
        <v>нд</v>
      </c>
      <c r="T23" s="33">
        <f t="shared" si="5"/>
        <v>-110.12461162999999</v>
      </c>
      <c r="U23" s="34">
        <f t="shared" si="6"/>
        <v>-0.95521180642216241</v>
      </c>
      <c r="V23" s="33">
        <f t="shared" si="7"/>
        <v>0</v>
      </c>
      <c r="W23" s="34" t="str">
        <f t="shared" si="8"/>
        <v>нд</v>
      </c>
      <c r="X23" s="24" t="s">
        <v>279</v>
      </c>
      <c r="Y23" s="35"/>
      <c r="Z23" s="35"/>
    </row>
    <row r="24" spans="1:26" s="36" customFormat="1" ht="47.25" x14ac:dyDescent="0.25">
      <c r="A24" s="25" t="s">
        <v>23</v>
      </c>
      <c r="B24" s="19" t="s">
        <v>24</v>
      </c>
      <c r="C24" s="21" t="s">
        <v>14</v>
      </c>
      <c r="D24" s="14">
        <f>D79</f>
        <v>6678.9576670999995</v>
      </c>
      <c r="E24" s="14">
        <f>E79</f>
        <v>3530.7669095400001</v>
      </c>
      <c r="F24" s="14">
        <f>F79</f>
        <v>0</v>
      </c>
      <c r="G24" s="14">
        <f>G79</f>
        <v>0</v>
      </c>
      <c r="H24" s="14">
        <f>H79</f>
        <v>3148.1907575599998</v>
      </c>
      <c r="I24" s="14">
        <f t="shared" si="9"/>
        <v>758.68737529999999</v>
      </c>
      <c r="J24" s="14">
        <f>J79</f>
        <v>755.02377829</v>
      </c>
      <c r="K24" s="14">
        <f>K79</f>
        <v>0</v>
      </c>
      <c r="L24" s="14">
        <f>L79</f>
        <v>0</v>
      </c>
      <c r="M24" s="14">
        <f>M79</f>
        <v>3.6635970100000002</v>
      </c>
      <c r="N24" s="33">
        <f t="shared" si="2"/>
        <v>-5920.2702917999995</v>
      </c>
      <c r="O24" s="34">
        <f t="shared" si="3"/>
        <v>-0.88640632069922642</v>
      </c>
      <c r="P24" s="33">
        <f t="shared" si="12"/>
        <v>-2775.7431312500003</v>
      </c>
      <c r="Q24" s="34">
        <f t="shared" si="10"/>
        <v>-0.78615870216469008</v>
      </c>
      <c r="R24" s="33">
        <f t="shared" si="4"/>
        <v>0</v>
      </c>
      <c r="S24" s="34">
        <f t="shared" si="11"/>
        <v>0</v>
      </c>
      <c r="T24" s="33">
        <f t="shared" si="5"/>
        <v>0</v>
      </c>
      <c r="U24" s="34" t="str">
        <f t="shared" si="6"/>
        <v>нд</v>
      </c>
      <c r="V24" s="33">
        <f t="shared" si="7"/>
        <v>-3144.5271605499997</v>
      </c>
      <c r="W24" s="34">
        <f t="shared" si="8"/>
        <v>-0.99883628493565635</v>
      </c>
      <c r="X24" s="24" t="s">
        <v>279</v>
      </c>
      <c r="Y24" s="35"/>
      <c r="Z24" s="35"/>
    </row>
    <row r="25" spans="1:26" s="36" customFormat="1" ht="31.5" x14ac:dyDescent="0.25">
      <c r="A25" s="25" t="s">
        <v>25</v>
      </c>
      <c r="B25" s="19" t="s">
        <v>26</v>
      </c>
      <c r="C25" s="21" t="s">
        <v>14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f t="shared" si="9"/>
        <v>0</v>
      </c>
      <c r="J25" s="14">
        <v>0</v>
      </c>
      <c r="K25" s="14">
        <v>0</v>
      </c>
      <c r="L25" s="14">
        <v>0</v>
      </c>
      <c r="M25" s="14">
        <v>0</v>
      </c>
      <c r="N25" s="33">
        <f t="shared" si="2"/>
        <v>0</v>
      </c>
      <c r="O25" s="34" t="str">
        <f t="shared" si="3"/>
        <v>нд</v>
      </c>
      <c r="P25" s="33">
        <f t="shared" si="12"/>
        <v>0</v>
      </c>
      <c r="Q25" s="34" t="str">
        <f t="shared" si="10"/>
        <v>нд</v>
      </c>
      <c r="R25" s="33">
        <f t="shared" si="4"/>
        <v>0</v>
      </c>
      <c r="S25" s="34" t="str">
        <f t="shared" si="11"/>
        <v>нд</v>
      </c>
      <c r="T25" s="33">
        <f t="shared" si="5"/>
        <v>0</v>
      </c>
      <c r="U25" s="34" t="str">
        <f t="shared" si="6"/>
        <v>нд</v>
      </c>
      <c r="V25" s="33">
        <f t="shared" si="7"/>
        <v>0</v>
      </c>
      <c r="W25" s="34" t="str">
        <f t="shared" si="8"/>
        <v>нд</v>
      </c>
      <c r="X25" s="24" t="s">
        <v>279</v>
      </c>
      <c r="Y25" s="35"/>
      <c r="Z25" s="35"/>
    </row>
    <row r="26" spans="1:26" s="36" customFormat="1" ht="31.5" x14ac:dyDescent="0.25">
      <c r="A26" s="25" t="s">
        <v>27</v>
      </c>
      <c r="B26" s="19" t="s">
        <v>28</v>
      </c>
      <c r="C26" s="21" t="s">
        <v>14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f t="shared" si="9"/>
        <v>0</v>
      </c>
      <c r="J26" s="14">
        <v>0</v>
      </c>
      <c r="K26" s="14">
        <v>0</v>
      </c>
      <c r="L26" s="14">
        <v>0</v>
      </c>
      <c r="M26" s="14">
        <v>0</v>
      </c>
      <c r="N26" s="33">
        <f t="shared" si="2"/>
        <v>0</v>
      </c>
      <c r="O26" s="34" t="str">
        <f t="shared" si="3"/>
        <v>нд</v>
      </c>
      <c r="P26" s="33">
        <f t="shared" si="12"/>
        <v>0</v>
      </c>
      <c r="Q26" s="34" t="str">
        <f t="shared" si="10"/>
        <v>нд</v>
      </c>
      <c r="R26" s="33">
        <f t="shared" si="4"/>
        <v>0</v>
      </c>
      <c r="S26" s="34" t="str">
        <f t="shared" si="11"/>
        <v>нд</v>
      </c>
      <c r="T26" s="33">
        <f t="shared" si="5"/>
        <v>0</v>
      </c>
      <c r="U26" s="34" t="str">
        <f t="shared" si="6"/>
        <v>нд</v>
      </c>
      <c r="V26" s="33">
        <f t="shared" si="7"/>
        <v>0</v>
      </c>
      <c r="W26" s="34" t="str">
        <f t="shared" si="8"/>
        <v>нд</v>
      </c>
      <c r="X26" s="24" t="s">
        <v>279</v>
      </c>
      <c r="Y26" s="35"/>
      <c r="Z26" s="35"/>
    </row>
    <row r="27" spans="1:26" s="36" customFormat="1" x14ac:dyDescent="0.25">
      <c r="A27" s="25" t="s">
        <v>29</v>
      </c>
      <c r="B27" s="19" t="s">
        <v>30</v>
      </c>
      <c r="C27" s="21" t="s">
        <v>14</v>
      </c>
      <c r="D27" s="14">
        <f>D86</f>
        <v>35.316593400000002</v>
      </c>
      <c r="E27" s="14">
        <f>E86</f>
        <v>0</v>
      </c>
      <c r="F27" s="14">
        <f>F86</f>
        <v>0</v>
      </c>
      <c r="G27" s="14">
        <f>G86</f>
        <v>35.316593400000002</v>
      </c>
      <c r="H27" s="14">
        <f>H86</f>
        <v>0</v>
      </c>
      <c r="I27" s="14">
        <f t="shared" si="9"/>
        <v>0.13879259999999999</v>
      </c>
      <c r="J27" s="14">
        <f>J86</f>
        <v>0</v>
      </c>
      <c r="K27" s="14">
        <f>K86</f>
        <v>0</v>
      </c>
      <c r="L27" s="14">
        <f>L86</f>
        <v>0.13879259999999999</v>
      </c>
      <c r="M27" s="14">
        <f>M86</f>
        <v>0</v>
      </c>
      <c r="N27" s="33">
        <f t="shared" si="2"/>
        <v>-35.1778008</v>
      </c>
      <c r="O27" s="34">
        <f t="shared" si="3"/>
        <v>-0.99607004564602197</v>
      </c>
      <c r="P27" s="33">
        <f t="shared" si="12"/>
        <v>0</v>
      </c>
      <c r="Q27" s="34" t="str">
        <f t="shared" si="10"/>
        <v>нд</v>
      </c>
      <c r="R27" s="33">
        <f t="shared" si="4"/>
        <v>0</v>
      </c>
      <c r="S27" s="34" t="str">
        <f t="shared" si="11"/>
        <v>нд</v>
      </c>
      <c r="T27" s="33">
        <f t="shared" si="5"/>
        <v>-35.1778008</v>
      </c>
      <c r="U27" s="34">
        <f t="shared" si="6"/>
        <v>-0.99607004564602197</v>
      </c>
      <c r="V27" s="33">
        <f t="shared" si="7"/>
        <v>0</v>
      </c>
      <c r="W27" s="34" t="str">
        <f t="shared" si="8"/>
        <v>нд</v>
      </c>
      <c r="X27" s="24" t="s">
        <v>279</v>
      </c>
      <c r="Y27" s="35"/>
      <c r="Z27" s="35"/>
    </row>
    <row r="28" spans="1:26" s="36" customFormat="1" ht="31.5" x14ac:dyDescent="0.25">
      <c r="A28" s="25" t="s">
        <v>31</v>
      </c>
      <c r="B28" s="19" t="s">
        <v>32</v>
      </c>
      <c r="C28" s="21" t="s">
        <v>14</v>
      </c>
      <c r="D28" s="14">
        <f>SUM(D29:D35)</f>
        <v>219.12296843000001</v>
      </c>
      <c r="E28" s="14">
        <f>SUM(E29:E35)</f>
        <v>0</v>
      </c>
      <c r="F28" s="14">
        <f>SUM(F29:F35)</f>
        <v>0</v>
      </c>
      <c r="G28" s="14">
        <f>SUM(G29:G35)</f>
        <v>185.75796843000001</v>
      </c>
      <c r="H28" s="14">
        <f>SUM(H29:H35)</f>
        <v>33.365000000000002</v>
      </c>
      <c r="I28" s="14">
        <f t="shared" si="9"/>
        <v>27.643157939999998</v>
      </c>
      <c r="J28" s="14">
        <f>SUM(J29:J35)</f>
        <v>0</v>
      </c>
      <c r="K28" s="14">
        <f>SUM(K29:K35)</f>
        <v>0</v>
      </c>
      <c r="L28" s="14">
        <f>SUM(L29:L35)</f>
        <v>27.643157939999998</v>
      </c>
      <c r="M28" s="14">
        <f>SUM(M29:M35)</f>
        <v>0</v>
      </c>
      <c r="N28" s="33">
        <f t="shared" si="2"/>
        <v>-191.47981049000001</v>
      </c>
      <c r="O28" s="34">
        <f t="shared" si="3"/>
        <v>-0.87384636974361385</v>
      </c>
      <c r="P28" s="33">
        <f t="shared" si="12"/>
        <v>0</v>
      </c>
      <c r="Q28" s="34" t="str">
        <f t="shared" si="10"/>
        <v>нд</v>
      </c>
      <c r="R28" s="33">
        <f t="shared" si="4"/>
        <v>0</v>
      </c>
      <c r="S28" s="34">
        <f t="shared" si="11"/>
        <v>0</v>
      </c>
      <c r="T28" s="33">
        <f t="shared" si="5"/>
        <v>-158.11481049</v>
      </c>
      <c r="U28" s="34">
        <f t="shared" si="6"/>
        <v>-0.8511872294166648</v>
      </c>
      <c r="V28" s="33">
        <f t="shared" si="7"/>
        <v>-33.365000000000002</v>
      </c>
      <c r="W28" s="34">
        <f t="shared" si="8"/>
        <v>-1</v>
      </c>
      <c r="X28" s="24" t="s">
        <v>279</v>
      </c>
      <c r="Y28" s="35"/>
      <c r="Z28" s="35"/>
    </row>
    <row r="29" spans="1:26" s="36" customFormat="1" x14ac:dyDescent="0.25">
      <c r="A29" s="25" t="s">
        <v>33</v>
      </c>
      <c r="B29" s="19" t="s">
        <v>34</v>
      </c>
      <c r="C29" s="21" t="s">
        <v>14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f t="shared" si="9"/>
        <v>0</v>
      </c>
      <c r="J29" s="14">
        <f>J96</f>
        <v>0</v>
      </c>
      <c r="K29" s="14">
        <f>K96</f>
        <v>0</v>
      </c>
      <c r="L29" s="14">
        <f>L96</f>
        <v>0</v>
      </c>
      <c r="M29" s="14">
        <f>M96</f>
        <v>0</v>
      </c>
      <c r="N29" s="33">
        <f t="shared" si="2"/>
        <v>0</v>
      </c>
      <c r="O29" s="34" t="str">
        <f t="shared" si="3"/>
        <v>нд</v>
      </c>
      <c r="P29" s="33">
        <f t="shared" si="12"/>
        <v>0</v>
      </c>
      <c r="Q29" s="34" t="str">
        <f t="shared" si="10"/>
        <v>нд</v>
      </c>
      <c r="R29" s="33">
        <f t="shared" si="4"/>
        <v>0</v>
      </c>
      <c r="S29" s="34" t="str">
        <f t="shared" si="11"/>
        <v>нд</v>
      </c>
      <c r="T29" s="33">
        <f t="shared" si="5"/>
        <v>0</v>
      </c>
      <c r="U29" s="34" t="str">
        <f t="shared" si="6"/>
        <v>нд</v>
      </c>
      <c r="V29" s="33">
        <f t="shared" si="7"/>
        <v>0</v>
      </c>
      <c r="W29" s="34" t="str">
        <f t="shared" si="8"/>
        <v>нд</v>
      </c>
      <c r="X29" s="24" t="s">
        <v>279</v>
      </c>
      <c r="Y29" s="35"/>
      <c r="Z29" s="35"/>
    </row>
    <row r="30" spans="1:26" s="36" customFormat="1" x14ac:dyDescent="0.25">
      <c r="A30" s="25" t="s">
        <v>35</v>
      </c>
      <c r="B30" s="19" t="s">
        <v>36</v>
      </c>
      <c r="C30" s="21" t="s">
        <v>14</v>
      </c>
      <c r="D30" s="14">
        <f>D110</f>
        <v>27</v>
      </c>
      <c r="E30" s="14">
        <f>E110</f>
        <v>0</v>
      </c>
      <c r="F30" s="14">
        <f>F110</f>
        <v>0</v>
      </c>
      <c r="G30" s="14">
        <f>G110</f>
        <v>0</v>
      </c>
      <c r="H30" s="14">
        <f>H110</f>
        <v>27</v>
      </c>
      <c r="I30" s="14">
        <f t="shared" si="9"/>
        <v>23.35337294</v>
      </c>
      <c r="J30" s="14">
        <f>J110</f>
        <v>0</v>
      </c>
      <c r="K30" s="14">
        <f>K110</f>
        <v>0</v>
      </c>
      <c r="L30" s="14">
        <f>L110</f>
        <v>23.35337294</v>
      </c>
      <c r="M30" s="14">
        <f>M110</f>
        <v>0</v>
      </c>
      <c r="N30" s="33">
        <f t="shared" si="2"/>
        <v>-3.6466270600000001</v>
      </c>
      <c r="O30" s="34">
        <f t="shared" si="3"/>
        <v>-0.13506026148148148</v>
      </c>
      <c r="P30" s="33">
        <f t="shared" si="12"/>
        <v>0</v>
      </c>
      <c r="Q30" s="34" t="str">
        <f t="shared" si="10"/>
        <v>нд</v>
      </c>
      <c r="R30" s="33">
        <f t="shared" si="4"/>
        <v>0</v>
      </c>
      <c r="S30" s="34">
        <f t="shared" si="11"/>
        <v>0</v>
      </c>
      <c r="T30" s="33">
        <f t="shared" si="5"/>
        <v>23.35337294</v>
      </c>
      <c r="U30" s="34" t="str">
        <f t="shared" si="6"/>
        <v>нд</v>
      </c>
      <c r="V30" s="33">
        <f t="shared" si="7"/>
        <v>-27</v>
      </c>
      <c r="W30" s="34">
        <f t="shared" si="8"/>
        <v>-1</v>
      </c>
      <c r="X30" s="24" t="s">
        <v>279</v>
      </c>
      <c r="Y30" s="35"/>
      <c r="Z30" s="35"/>
    </row>
    <row r="31" spans="1:26" s="36" customFormat="1" x14ac:dyDescent="0.25">
      <c r="A31" s="25" t="s">
        <v>37</v>
      </c>
      <c r="B31" s="19" t="s">
        <v>38</v>
      </c>
      <c r="C31" s="21" t="s">
        <v>14</v>
      </c>
      <c r="D31" s="14">
        <f>D118</f>
        <v>64.004017189999999</v>
      </c>
      <c r="E31" s="14">
        <f>E118</f>
        <v>0</v>
      </c>
      <c r="F31" s="14">
        <f>F118</f>
        <v>0</v>
      </c>
      <c r="G31" s="14">
        <f>G118</f>
        <v>64.004017189999999</v>
      </c>
      <c r="H31" s="14">
        <f>H118</f>
        <v>0</v>
      </c>
      <c r="I31" s="14">
        <f t="shared" si="9"/>
        <v>0.72</v>
      </c>
      <c r="J31" s="14">
        <f>J118</f>
        <v>0</v>
      </c>
      <c r="K31" s="14">
        <f>K118</f>
        <v>0</v>
      </c>
      <c r="L31" s="14">
        <f>L118</f>
        <v>0.72</v>
      </c>
      <c r="M31" s="14">
        <f>M118</f>
        <v>0</v>
      </c>
      <c r="N31" s="33">
        <f t="shared" si="2"/>
        <v>-63.28401719</v>
      </c>
      <c r="O31" s="34">
        <f t="shared" si="3"/>
        <v>-0.9887507061023586</v>
      </c>
      <c r="P31" s="33">
        <f t="shared" si="12"/>
        <v>0</v>
      </c>
      <c r="Q31" s="34" t="str">
        <f t="shared" si="10"/>
        <v>нд</v>
      </c>
      <c r="R31" s="33">
        <f t="shared" si="4"/>
        <v>0</v>
      </c>
      <c r="S31" s="34" t="str">
        <f t="shared" si="11"/>
        <v>нд</v>
      </c>
      <c r="T31" s="33">
        <f t="shared" si="5"/>
        <v>-63.28401719</v>
      </c>
      <c r="U31" s="34">
        <f t="shared" si="6"/>
        <v>-0.9887507061023586</v>
      </c>
      <c r="V31" s="33">
        <f t="shared" si="7"/>
        <v>0</v>
      </c>
      <c r="W31" s="34" t="str">
        <f t="shared" si="8"/>
        <v>нд</v>
      </c>
      <c r="X31" s="24" t="s">
        <v>279</v>
      </c>
      <c r="Y31" s="35"/>
      <c r="Z31" s="35"/>
    </row>
    <row r="32" spans="1:26" s="36" customFormat="1" ht="31.5" x14ac:dyDescent="0.25">
      <c r="A32" s="25" t="s">
        <v>39</v>
      </c>
      <c r="B32" s="19" t="s">
        <v>40</v>
      </c>
      <c r="C32" s="21" t="s">
        <v>14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f t="shared" si="9"/>
        <v>0</v>
      </c>
      <c r="J32" s="14">
        <f>J128</f>
        <v>0</v>
      </c>
      <c r="K32" s="14">
        <f>K128</f>
        <v>0</v>
      </c>
      <c r="L32" s="14">
        <f>L128</f>
        <v>0</v>
      </c>
      <c r="M32" s="14">
        <f>M128</f>
        <v>0</v>
      </c>
      <c r="N32" s="33">
        <f t="shared" si="2"/>
        <v>0</v>
      </c>
      <c r="O32" s="34" t="str">
        <f>IF(D32,N32/D32,"нд")</f>
        <v>нд</v>
      </c>
      <c r="P32" s="33">
        <f>J32-E32</f>
        <v>0</v>
      </c>
      <c r="Q32" s="34" t="str">
        <f>IF(E32,P32/E32,"нд")</f>
        <v>нд</v>
      </c>
      <c r="R32" s="33">
        <f t="shared" si="4"/>
        <v>0</v>
      </c>
      <c r="S32" s="34" t="str">
        <f t="shared" si="11"/>
        <v>нд</v>
      </c>
      <c r="T32" s="33">
        <f t="shared" si="5"/>
        <v>0</v>
      </c>
      <c r="U32" s="34" t="str">
        <f t="shared" si="6"/>
        <v>нд</v>
      </c>
      <c r="V32" s="33">
        <f t="shared" si="7"/>
        <v>0</v>
      </c>
      <c r="W32" s="34" t="str">
        <f t="shared" si="8"/>
        <v>нд</v>
      </c>
      <c r="X32" s="24" t="s">
        <v>279</v>
      </c>
      <c r="Y32" s="35"/>
      <c r="Z32" s="35"/>
    </row>
    <row r="33" spans="1:26" s="36" customFormat="1" x14ac:dyDescent="0.25">
      <c r="A33" s="25" t="s">
        <v>41</v>
      </c>
      <c r="B33" s="19" t="s">
        <v>42</v>
      </c>
      <c r="C33" s="21" t="s">
        <v>14</v>
      </c>
      <c r="D33" s="14">
        <f t="shared" ref="D33" si="13">D135</f>
        <v>64.536059330000001</v>
      </c>
      <c r="E33" s="14">
        <f t="shared" ref="E33:G33" si="14">E135</f>
        <v>0</v>
      </c>
      <c r="F33" s="14">
        <f t="shared" si="14"/>
        <v>0</v>
      </c>
      <c r="G33" s="14">
        <f t="shared" si="14"/>
        <v>64.536059330000001</v>
      </c>
      <c r="H33" s="14">
        <f>H135</f>
        <v>0</v>
      </c>
      <c r="I33" s="14">
        <f t="shared" si="9"/>
        <v>0</v>
      </c>
      <c r="J33" s="14">
        <f>J135</f>
        <v>0</v>
      </c>
      <c r="K33" s="14">
        <f>K135</f>
        <v>0</v>
      </c>
      <c r="L33" s="14">
        <f>L135</f>
        <v>0</v>
      </c>
      <c r="M33" s="14">
        <f>M135</f>
        <v>0</v>
      </c>
      <c r="N33" s="33">
        <f t="shared" si="2"/>
        <v>-64.536059330000001</v>
      </c>
      <c r="O33" s="34">
        <f t="shared" si="3"/>
        <v>-1</v>
      </c>
      <c r="P33" s="33">
        <f t="shared" si="12"/>
        <v>0</v>
      </c>
      <c r="Q33" s="34" t="str">
        <f t="shared" si="10"/>
        <v>нд</v>
      </c>
      <c r="R33" s="33">
        <f t="shared" si="4"/>
        <v>0</v>
      </c>
      <c r="S33" s="34" t="str">
        <f t="shared" si="11"/>
        <v>нд</v>
      </c>
      <c r="T33" s="33">
        <f t="shared" si="5"/>
        <v>-64.536059330000001</v>
      </c>
      <c r="U33" s="34">
        <f t="shared" si="6"/>
        <v>-1</v>
      </c>
      <c r="V33" s="33">
        <f t="shared" si="7"/>
        <v>0</v>
      </c>
      <c r="W33" s="34" t="str">
        <f t="shared" si="8"/>
        <v>нд</v>
      </c>
      <c r="X33" s="24" t="s">
        <v>279</v>
      </c>
      <c r="Y33" s="35"/>
      <c r="Z33" s="35"/>
    </row>
    <row r="34" spans="1:26" s="36" customFormat="1" ht="31.5" x14ac:dyDescent="0.25">
      <c r="A34" s="25" t="s">
        <v>43</v>
      </c>
      <c r="B34" s="19" t="s">
        <v>28</v>
      </c>
      <c r="C34" s="21" t="s">
        <v>14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f t="shared" si="9"/>
        <v>0</v>
      </c>
      <c r="J34" s="14">
        <f t="shared" ref="J34:M35" si="15">J143</f>
        <v>0</v>
      </c>
      <c r="K34" s="14">
        <f t="shared" si="15"/>
        <v>0</v>
      </c>
      <c r="L34" s="14">
        <f t="shared" si="15"/>
        <v>0</v>
      </c>
      <c r="M34" s="14">
        <f t="shared" si="15"/>
        <v>0</v>
      </c>
      <c r="N34" s="33">
        <f t="shared" si="2"/>
        <v>0</v>
      </c>
      <c r="O34" s="34" t="str">
        <f t="shared" si="3"/>
        <v>нд</v>
      </c>
      <c r="P34" s="33">
        <f t="shared" si="12"/>
        <v>0</v>
      </c>
      <c r="Q34" s="34" t="str">
        <f t="shared" si="10"/>
        <v>нд</v>
      </c>
      <c r="R34" s="33">
        <f t="shared" si="4"/>
        <v>0</v>
      </c>
      <c r="S34" s="34" t="str">
        <f t="shared" si="11"/>
        <v>нд</v>
      </c>
      <c r="T34" s="33">
        <f t="shared" si="5"/>
        <v>0</v>
      </c>
      <c r="U34" s="34" t="str">
        <f t="shared" si="6"/>
        <v>нд</v>
      </c>
      <c r="V34" s="33">
        <f t="shared" si="7"/>
        <v>0</v>
      </c>
      <c r="W34" s="34" t="str">
        <f t="shared" si="8"/>
        <v>нд</v>
      </c>
      <c r="X34" s="24" t="s">
        <v>279</v>
      </c>
      <c r="Y34" s="35"/>
      <c r="Z34" s="35"/>
    </row>
    <row r="35" spans="1:26" s="36" customFormat="1" x14ac:dyDescent="0.25">
      <c r="A35" s="25" t="s">
        <v>44</v>
      </c>
      <c r="B35" s="19" t="s">
        <v>30</v>
      </c>
      <c r="C35" s="21" t="s">
        <v>14</v>
      </c>
      <c r="D35" s="14">
        <f>D144</f>
        <v>63.582891910000001</v>
      </c>
      <c r="E35" s="14">
        <f>E144</f>
        <v>0</v>
      </c>
      <c r="F35" s="14">
        <f>F144</f>
        <v>0</v>
      </c>
      <c r="G35" s="14">
        <f>G144</f>
        <v>57.217891909999999</v>
      </c>
      <c r="H35" s="14">
        <f>H144</f>
        <v>6.3650000000000002</v>
      </c>
      <c r="I35" s="14">
        <f t="shared" si="9"/>
        <v>3.5697849999999995</v>
      </c>
      <c r="J35" s="14">
        <f t="shared" si="15"/>
        <v>0</v>
      </c>
      <c r="K35" s="14">
        <f t="shared" si="15"/>
        <v>0</v>
      </c>
      <c r="L35" s="14">
        <f t="shared" si="15"/>
        <v>3.5697849999999995</v>
      </c>
      <c r="M35" s="14">
        <f t="shared" si="15"/>
        <v>0</v>
      </c>
      <c r="N35" s="33">
        <f t="shared" si="2"/>
        <v>-60.013106910000005</v>
      </c>
      <c r="O35" s="34">
        <f t="shared" si="3"/>
        <v>-0.94385620262360925</v>
      </c>
      <c r="P35" s="33">
        <f t="shared" si="12"/>
        <v>0</v>
      </c>
      <c r="Q35" s="34" t="str">
        <f t="shared" si="10"/>
        <v>нд</v>
      </c>
      <c r="R35" s="33">
        <f t="shared" si="4"/>
        <v>0</v>
      </c>
      <c r="S35" s="34">
        <f t="shared" si="11"/>
        <v>0</v>
      </c>
      <c r="T35" s="33">
        <f t="shared" si="5"/>
        <v>-53.648106909999996</v>
      </c>
      <c r="U35" s="34">
        <f t="shared" si="6"/>
        <v>-0.93761068643327439</v>
      </c>
      <c r="V35" s="33">
        <f t="shared" si="7"/>
        <v>-6.3650000000000002</v>
      </c>
      <c r="W35" s="34">
        <f t="shared" si="8"/>
        <v>-1</v>
      </c>
      <c r="X35" s="24" t="s">
        <v>279</v>
      </c>
      <c r="Y35" s="35"/>
      <c r="Z35" s="35"/>
    </row>
    <row r="36" spans="1:26" s="36" customFormat="1" ht="78.75" x14ac:dyDescent="0.25">
      <c r="A36" s="25" t="s">
        <v>45</v>
      </c>
      <c r="B36" s="19" t="s">
        <v>46</v>
      </c>
      <c r="C36" s="21" t="s">
        <v>14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f t="shared" si="9"/>
        <v>0</v>
      </c>
      <c r="J36" s="14">
        <f>SUM(J37:J41)</f>
        <v>0</v>
      </c>
      <c r="K36" s="14">
        <f>SUM(K37:K41)</f>
        <v>0</v>
      </c>
      <c r="L36" s="14">
        <f>SUM(L37:L41)</f>
        <v>0</v>
      </c>
      <c r="M36" s="14">
        <f>SUM(M37:M41)</f>
        <v>0</v>
      </c>
      <c r="N36" s="33">
        <f t="shared" si="2"/>
        <v>0</v>
      </c>
      <c r="O36" s="34" t="str">
        <f t="shared" si="3"/>
        <v>нд</v>
      </c>
      <c r="P36" s="33">
        <f t="shared" si="12"/>
        <v>0</v>
      </c>
      <c r="Q36" s="34" t="str">
        <f t="shared" si="10"/>
        <v>нд</v>
      </c>
      <c r="R36" s="33">
        <f t="shared" si="4"/>
        <v>0</v>
      </c>
      <c r="S36" s="34" t="str">
        <f t="shared" si="11"/>
        <v>нд</v>
      </c>
      <c r="T36" s="33">
        <f t="shared" si="5"/>
        <v>0</v>
      </c>
      <c r="U36" s="34" t="str">
        <f t="shared" si="6"/>
        <v>нд</v>
      </c>
      <c r="V36" s="33">
        <f t="shared" si="7"/>
        <v>0</v>
      </c>
      <c r="W36" s="34" t="str">
        <f t="shared" si="8"/>
        <v>нд</v>
      </c>
      <c r="X36" s="24" t="s">
        <v>279</v>
      </c>
      <c r="Y36" s="35"/>
      <c r="Z36" s="35"/>
    </row>
    <row r="37" spans="1:26" s="36" customFormat="1" x14ac:dyDescent="0.25">
      <c r="A37" s="25" t="s">
        <v>47</v>
      </c>
      <c r="B37" s="19" t="s">
        <v>36</v>
      </c>
      <c r="C37" s="21" t="s">
        <v>14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f t="shared" si="9"/>
        <v>0</v>
      </c>
      <c r="J37" s="14">
        <f>J170</f>
        <v>0</v>
      </c>
      <c r="K37" s="14">
        <f>K170</f>
        <v>0</v>
      </c>
      <c r="L37" s="14">
        <f>L170</f>
        <v>0</v>
      </c>
      <c r="M37" s="14">
        <f>M170</f>
        <v>0</v>
      </c>
      <c r="N37" s="33">
        <f t="shared" ref="N37:N79" si="16">I37-D37</f>
        <v>0</v>
      </c>
      <c r="O37" s="34" t="str">
        <f t="shared" si="3"/>
        <v>нд</v>
      </c>
      <c r="P37" s="33">
        <f t="shared" si="12"/>
        <v>0</v>
      </c>
      <c r="Q37" s="34" t="str">
        <f t="shared" si="10"/>
        <v>нд</v>
      </c>
      <c r="R37" s="33">
        <f t="shared" si="4"/>
        <v>0</v>
      </c>
      <c r="S37" s="34" t="str">
        <f t="shared" si="11"/>
        <v>нд</v>
      </c>
      <c r="T37" s="33">
        <f t="shared" si="5"/>
        <v>0</v>
      </c>
      <c r="U37" s="34" t="str">
        <f t="shared" si="6"/>
        <v>нд</v>
      </c>
      <c r="V37" s="33">
        <f t="shared" si="7"/>
        <v>0</v>
      </c>
      <c r="W37" s="34" t="str">
        <f t="shared" si="8"/>
        <v>нд</v>
      </c>
      <c r="X37" s="24" t="s">
        <v>279</v>
      </c>
      <c r="Y37" s="35"/>
      <c r="Z37" s="35"/>
    </row>
    <row r="38" spans="1:26" s="36" customFormat="1" ht="31.5" x14ac:dyDescent="0.25">
      <c r="A38" s="25" t="s">
        <v>48</v>
      </c>
      <c r="B38" s="19" t="s">
        <v>49</v>
      </c>
      <c r="C38" s="21" t="s">
        <v>14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f t="shared" si="9"/>
        <v>0</v>
      </c>
      <c r="J38" s="14">
        <f>J176</f>
        <v>0</v>
      </c>
      <c r="K38" s="14">
        <f>K176</f>
        <v>0</v>
      </c>
      <c r="L38" s="14">
        <f>L176</f>
        <v>0</v>
      </c>
      <c r="M38" s="14">
        <f>M176</f>
        <v>0</v>
      </c>
      <c r="N38" s="33">
        <f t="shared" si="16"/>
        <v>0</v>
      </c>
      <c r="O38" s="34" t="str">
        <f t="shared" si="3"/>
        <v>нд</v>
      </c>
      <c r="P38" s="33">
        <f t="shared" si="12"/>
        <v>0</v>
      </c>
      <c r="Q38" s="34" t="str">
        <f t="shared" si="10"/>
        <v>нд</v>
      </c>
      <c r="R38" s="33">
        <f t="shared" si="4"/>
        <v>0</v>
      </c>
      <c r="S38" s="34" t="str">
        <f t="shared" si="11"/>
        <v>нд</v>
      </c>
      <c r="T38" s="33">
        <f t="shared" si="5"/>
        <v>0</v>
      </c>
      <c r="U38" s="34" t="str">
        <f t="shared" si="6"/>
        <v>нд</v>
      </c>
      <c r="V38" s="33">
        <f t="shared" si="7"/>
        <v>0</v>
      </c>
      <c r="W38" s="34" t="str">
        <f t="shared" si="8"/>
        <v>нд</v>
      </c>
      <c r="X38" s="24" t="s">
        <v>279</v>
      </c>
      <c r="Y38" s="35"/>
      <c r="Z38" s="35"/>
    </row>
    <row r="39" spans="1:26" s="36" customFormat="1" x14ac:dyDescent="0.25">
      <c r="A39" s="25" t="s">
        <v>50</v>
      </c>
      <c r="B39" s="19" t="s">
        <v>51</v>
      </c>
      <c r="C39" s="21" t="s">
        <v>14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f t="shared" si="9"/>
        <v>0</v>
      </c>
      <c r="J39" s="14">
        <f>J183</f>
        <v>0</v>
      </c>
      <c r="K39" s="14">
        <f>K183</f>
        <v>0</v>
      </c>
      <c r="L39" s="14">
        <f>L183</f>
        <v>0</v>
      </c>
      <c r="M39" s="14">
        <f>M183</f>
        <v>0</v>
      </c>
      <c r="N39" s="33">
        <f t="shared" si="16"/>
        <v>0</v>
      </c>
      <c r="O39" s="34" t="str">
        <f t="shared" si="3"/>
        <v>нд</v>
      </c>
      <c r="P39" s="33">
        <f t="shared" si="12"/>
        <v>0</v>
      </c>
      <c r="Q39" s="34" t="str">
        <f t="shared" si="10"/>
        <v>нд</v>
      </c>
      <c r="R39" s="33">
        <f t="shared" si="4"/>
        <v>0</v>
      </c>
      <c r="S39" s="34" t="str">
        <f t="shared" si="11"/>
        <v>нд</v>
      </c>
      <c r="T39" s="33">
        <f t="shared" si="5"/>
        <v>0</v>
      </c>
      <c r="U39" s="34" t="str">
        <f t="shared" si="6"/>
        <v>нд</v>
      </c>
      <c r="V39" s="33">
        <f t="shared" si="7"/>
        <v>0</v>
      </c>
      <c r="W39" s="34" t="str">
        <f t="shared" si="8"/>
        <v>нд</v>
      </c>
      <c r="X39" s="24" t="s">
        <v>279</v>
      </c>
      <c r="Y39" s="35"/>
      <c r="Z39" s="35"/>
    </row>
    <row r="40" spans="1:26" s="36" customFormat="1" ht="31.5" x14ac:dyDescent="0.25">
      <c r="A40" s="25" t="s">
        <v>52</v>
      </c>
      <c r="B40" s="19" t="s">
        <v>28</v>
      </c>
      <c r="C40" s="21" t="s">
        <v>14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f t="shared" si="9"/>
        <v>0</v>
      </c>
      <c r="J40" s="14">
        <f t="shared" ref="J40:K42" si="17">J190</f>
        <v>0</v>
      </c>
      <c r="K40" s="14">
        <f t="shared" si="17"/>
        <v>0</v>
      </c>
      <c r="L40" s="14">
        <f t="shared" ref="L40:M42" si="18">L190</f>
        <v>0</v>
      </c>
      <c r="M40" s="14">
        <f t="shared" si="18"/>
        <v>0</v>
      </c>
      <c r="N40" s="33">
        <f t="shared" si="16"/>
        <v>0</v>
      </c>
      <c r="O40" s="34" t="str">
        <f t="shared" si="3"/>
        <v>нд</v>
      </c>
      <c r="P40" s="33">
        <f t="shared" si="12"/>
        <v>0</v>
      </c>
      <c r="Q40" s="34" t="str">
        <f t="shared" si="10"/>
        <v>нд</v>
      </c>
      <c r="R40" s="33">
        <f t="shared" si="4"/>
        <v>0</v>
      </c>
      <c r="S40" s="34" t="str">
        <f t="shared" si="11"/>
        <v>нд</v>
      </c>
      <c r="T40" s="33">
        <f t="shared" si="5"/>
        <v>0</v>
      </c>
      <c r="U40" s="34" t="str">
        <f t="shared" si="6"/>
        <v>нд</v>
      </c>
      <c r="V40" s="33">
        <f t="shared" si="7"/>
        <v>0</v>
      </c>
      <c r="W40" s="34" t="str">
        <f t="shared" si="8"/>
        <v>нд</v>
      </c>
      <c r="X40" s="24" t="s">
        <v>279</v>
      </c>
      <c r="Y40" s="35"/>
      <c r="Z40" s="35"/>
    </row>
    <row r="41" spans="1:26" s="36" customFormat="1" x14ac:dyDescent="0.25">
      <c r="A41" s="25" t="s">
        <v>53</v>
      </c>
      <c r="B41" s="19" t="s">
        <v>30</v>
      </c>
      <c r="C41" s="21" t="s">
        <v>14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f t="shared" si="9"/>
        <v>0</v>
      </c>
      <c r="J41" s="14">
        <f t="shared" si="17"/>
        <v>0</v>
      </c>
      <c r="K41" s="14">
        <f t="shared" si="17"/>
        <v>0</v>
      </c>
      <c r="L41" s="14">
        <f t="shared" si="18"/>
        <v>0</v>
      </c>
      <c r="M41" s="14">
        <f t="shared" si="18"/>
        <v>0</v>
      </c>
      <c r="N41" s="33">
        <f t="shared" si="16"/>
        <v>0</v>
      </c>
      <c r="O41" s="34" t="str">
        <f t="shared" si="3"/>
        <v>нд</v>
      </c>
      <c r="P41" s="33">
        <f t="shared" si="12"/>
        <v>0</v>
      </c>
      <c r="Q41" s="34" t="str">
        <f t="shared" si="10"/>
        <v>нд</v>
      </c>
      <c r="R41" s="33">
        <f t="shared" si="4"/>
        <v>0</v>
      </c>
      <c r="S41" s="34" t="str">
        <f t="shared" si="11"/>
        <v>нд</v>
      </c>
      <c r="T41" s="33">
        <f t="shared" si="5"/>
        <v>0</v>
      </c>
      <c r="U41" s="34" t="str">
        <f t="shared" si="6"/>
        <v>нд</v>
      </c>
      <c r="V41" s="33">
        <f t="shared" si="7"/>
        <v>0</v>
      </c>
      <c r="W41" s="34" t="str">
        <f t="shared" si="8"/>
        <v>нд</v>
      </c>
      <c r="X41" s="24" t="s">
        <v>279</v>
      </c>
      <c r="Y41" s="35"/>
      <c r="Z41" s="35"/>
    </row>
    <row r="42" spans="1:26" s="36" customFormat="1" x14ac:dyDescent="0.25">
      <c r="A42" s="25" t="s">
        <v>54</v>
      </c>
      <c r="B42" s="19" t="s">
        <v>55</v>
      </c>
      <c r="C42" s="21" t="s">
        <v>14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f t="shared" si="9"/>
        <v>0</v>
      </c>
      <c r="J42" s="14">
        <f t="shared" si="17"/>
        <v>0</v>
      </c>
      <c r="K42" s="14">
        <f t="shared" si="17"/>
        <v>0</v>
      </c>
      <c r="L42" s="14">
        <f t="shared" si="18"/>
        <v>0</v>
      </c>
      <c r="M42" s="14">
        <f t="shared" si="18"/>
        <v>0</v>
      </c>
      <c r="N42" s="33">
        <f t="shared" si="16"/>
        <v>0</v>
      </c>
      <c r="O42" s="34" t="str">
        <f t="shared" si="3"/>
        <v>нд</v>
      </c>
      <c r="P42" s="33">
        <f t="shared" si="12"/>
        <v>0</v>
      </c>
      <c r="Q42" s="34" t="str">
        <f t="shared" si="10"/>
        <v>нд</v>
      </c>
      <c r="R42" s="33">
        <f t="shared" si="4"/>
        <v>0</v>
      </c>
      <c r="S42" s="34" t="str">
        <f t="shared" si="11"/>
        <v>нд</v>
      </c>
      <c r="T42" s="33">
        <f t="shared" si="5"/>
        <v>0</v>
      </c>
      <c r="U42" s="34" t="str">
        <f t="shared" si="6"/>
        <v>нд</v>
      </c>
      <c r="V42" s="33">
        <f t="shared" si="7"/>
        <v>0</v>
      </c>
      <c r="W42" s="34" t="str">
        <f t="shared" si="8"/>
        <v>нд</v>
      </c>
      <c r="X42" s="24" t="s">
        <v>279</v>
      </c>
      <c r="Y42" s="35"/>
      <c r="Z42" s="35"/>
    </row>
    <row r="43" spans="1:26" s="36" customFormat="1" x14ac:dyDescent="0.25">
      <c r="A43" s="25" t="s">
        <v>12</v>
      </c>
      <c r="B43" s="22" t="s">
        <v>56</v>
      </c>
      <c r="C43" s="21" t="s">
        <v>14</v>
      </c>
      <c r="D43" s="14">
        <f>SUM(D44,D95,D169,D192)</f>
        <v>7052.8553889899995</v>
      </c>
      <c r="E43" s="14">
        <f t="shared" ref="E43:H43" si="19">SUM(E44,E95,E169,E192)</f>
        <v>3530.7669095400001</v>
      </c>
      <c r="F43" s="14">
        <f t="shared" si="19"/>
        <v>0</v>
      </c>
      <c r="G43" s="14">
        <f t="shared" si="19"/>
        <v>340.53272189</v>
      </c>
      <c r="H43" s="14">
        <f t="shared" si="19"/>
        <v>3181.5557575599996</v>
      </c>
      <c r="I43" s="14">
        <f t="shared" si="9"/>
        <v>792.67852889000005</v>
      </c>
      <c r="J43" s="14">
        <f>SUM(J44,J95,J169,J192)</f>
        <v>755.02377829</v>
      </c>
      <c r="K43" s="14">
        <f>SUM(K44,K95,K169,K192)</f>
        <v>8.1923679999999999E-2</v>
      </c>
      <c r="L43" s="14">
        <f>SUM(L44,L95,L169,L192)</f>
        <v>33.909229910000001</v>
      </c>
      <c r="M43" s="14">
        <f>SUM(M44,M95,M169,M192)</f>
        <v>3.6635970100000002</v>
      </c>
      <c r="N43" s="33">
        <f t="shared" si="16"/>
        <v>-6260.1768600999994</v>
      </c>
      <c r="O43" s="34">
        <f t="shared" si="3"/>
        <v>-0.88760884986704436</v>
      </c>
      <c r="P43" s="33">
        <f t="shared" si="12"/>
        <v>-2775.7431312500003</v>
      </c>
      <c r="Q43" s="34">
        <f t="shared" si="10"/>
        <v>-0.78615870216469008</v>
      </c>
      <c r="R43" s="33">
        <f t="shared" si="4"/>
        <v>8.1923679999999999E-2</v>
      </c>
      <c r="S43" s="34">
        <f t="shared" si="11"/>
        <v>2.574956601195289E-5</v>
      </c>
      <c r="T43" s="33">
        <f t="shared" si="5"/>
        <v>-306.62349197999998</v>
      </c>
      <c r="U43" s="34">
        <f t="shared" si="6"/>
        <v>-0.90042299100715062</v>
      </c>
      <c r="V43" s="33">
        <f t="shared" si="7"/>
        <v>-3177.8921605499995</v>
      </c>
      <c r="W43" s="34">
        <f t="shared" si="8"/>
        <v>-0.99884848882459631</v>
      </c>
      <c r="X43" s="24" t="s">
        <v>279</v>
      </c>
      <c r="Y43" s="35"/>
      <c r="Z43" s="35"/>
    </row>
    <row r="44" spans="1:26" s="36" customFormat="1" ht="63" x14ac:dyDescent="0.25">
      <c r="A44" s="25" t="s">
        <v>57</v>
      </c>
      <c r="B44" s="19" t="s">
        <v>18</v>
      </c>
      <c r="C44" s="21" t="s">
        <v>14</v>
      </c>
      <c r="D44" s="14">
        <f>SUM(D45,D65,D79,D84,D85,D86)</f>
        <v>6833.7324205599998</v>
      </c>
      <c r="E44" s="14">
        <f t="shared" ref="E44:H44" si="20">SUM(E45,E65,E79,E84,E85,E86)</f>
        <v>3530.7669095400001</v>
      </c>
      <c r="F44" s="14">
        <f t="shared" si="20"/>
        <v>0</v>
      </c>
      <c r="G44" s="14">
        <f t="shared" si="20"/>
        <v>154.77475346</v>
      </c>
      <c r="H44" s="14">
        <f t="shared" si="20"/>
        <v>3148.1907575599998</v>
      </c>
      <c r="I44" s="14">
        <f t="shared" si="9"/>
        <v>765.03537095000002</v>
      </c>
      <c r="J44" s="14">
        <f>SUM(J45,J65,J79,J84,J85,J86)</f>
        <v>755.02377829</v>
      </c>
      <c r="K44" s="14">
        <f>SUM(K45,K65,K79,K84,K85,K86)</f>
        <v>8.1923679999999999E-2</v>
      </c>
      <c r="L44" s="14">
        <f>SUM(L45,L65,L79,L84,L85,L86)</f>
        <v>6.2660719700000005</v>
      </c>
      <c r="M44" s="14">
        <f>SUM(M45,M65,M79,M84,M85,M86)</f>
        <v>3.6635970100000002</v>
      </c>
      <c r="N44" s="33">
        <f t="shared" si="16"/>
        <v>-6068.6970496100002</v>
      </c>
      <c r="O44" s="34">
        <f t="shared" si="3"/>
        <v>-0.88805014245973246</v>
      </c>
      <c r="P44" s="33">
        <f t="shared" si="12"/>
        <v>-2775.7431312500003</v>
      </c>
      <c r="Q44" s="34">
        <f t="shared" si="10"/>
        <v>-0.78615870216469008</v>
      </c>
      <c r="R44" s="33">
        <f t="shared" si="4"/>
        <v>8.1923679999999999E-2</v>
      </c>
      <c r="S44" s="34">
        <f t="shared" si="11"/>
        <v>2.6022463792344915E-5</v>
      </c>
      <c r="T44" s="33">
        <f t="shared" si="5"/>
        <v>-148.50868148999999</v>
      </c>
      <c r="U44" s="34">
        <f t="shared" si="6"/>
        <v>-0.95951489613182028</v>
      </c>
      <c r="V44" s="33">
        <f t="shared" si="7"/>
        <v>-3144.5271605499997</v>
      </c>
      <c r="W44" s="34">
        <f t="shared" si="8"/>
        <v>-0.99883628493565635</v>
      </c>
      <c r="X44" s="24" t="s">
        <v>279</v>
      </c>
      <c r="Y44" s="35"/>
      <c r="Z44" s="35"/>
    </row>
    <row r="45" spans="1:26" s="36" customFormat="1" x14ac:dyDescent="0.25">
      <c r="A45" s="25" t="s">
        <v>58</v>
      </c>
      <c r="B45" s="19" t="s">
        <v>59</v>
      </c>
      <c r="C45" s="21" t="s">
        <v>14</v>
      </c>
      <c r="D45" s="14">
        <f>SUM(D46,D50,D53,D62)</f>
        <v>4.17</v>
      </c>
      <c r="E45" s="14">
        <f>SUM(E46,E50,E53,E62)</f>
        <v>0</v>
      </c>
      <c r="F45" s="14">
        <f>SUM(F46,F50,F53,F62)</f>
        <v>0</v>
      </c>
      <c r="G45" s="14">
        <f>SUM(G46,G50,G53,G62)</f>
        <v>4.17</v>
      </c>
      <c r="H45" s="14">
        <f>SUM(H46,H50,H53,H62)</f>
        <v>0</v>
      </c>
      <c r="I45" s="14">
        <f>J45+K45+L45+M45</f>
        <v>0.96373094000000004</v>
      </c>
      <c r="J45" s="14">
        <f>SUM(J46,J50,J53,J62)</f>
        <v>0</v>
      </c>
      <c r="K45" s="14">
        <f>SUM(K46,K50,K53,K62)</f>
        <v>0</v>
      </c>
      <c r="L45" s="14">
        <f>SUM(L46,L50,L53,L62)</f>
        <v>0.96373094000000004</v>
      </c>
      <c r="M45" s="14">
        <f>SUM(M46,M50,M53,M62)</f>
        <v>0</v>
      </c>
      <c r="N45" s="33">
        <f t="shared" si="16"/>
        <v>-3.2062690599999999</v>
      </c>
      <c r="O45" s="34">
        <f t="shared" si="3"/>
        <v>-0.76888946282973625</v>
      </c>
      <c r="P45" s="33">
        <f t="shared" si="12"/>
        <v>0</v>
      </c>
      <c r="Q45" s="34" t="str">
        <f t="shared" si="10"/>
        <v>нд</v>
      </c>
      <c r="R45" s="33">
        <f t="shared" si="4"/>
        <v>0</v>
      </c>
      <c r="S45" s="34" t="str">
        <f t="shared" si="11"/>
        <v>нд</v>
      </c>
      <c r="T45" s="33">
        <f t="shared" si="5"/>
        <v>-3.2062690599999999</v>
      </c>
      <c r="U45" s="34">
        <f t="shared" si="6"/>
        <v>-0.76888946282973625</v>
      </c>
      <c r="V45" s="33">
        <f t="shared" si="7"/>
        <v>0</v>
      </c>
      <c r="W45" s="34" t="str">
        <f t="shared" si="8"/>
        <v>нд</v>
      </c>
      <c r="X45" s="24" t="s">
        <v>279</v>
      </c>
      <c r="Y45" s="35"/>
      <c r="Z45" s="35"/>
    </row>
    <row r="46" spans="1:26" s="36" customFormat="1" ht="31.5" x14ac:dyDescent="0.25">
      <c r="A46" s="25" t="s">
        <v>60</v>
      </c>
      <c r="B46" s="19" t="s">
        <v>61</v>
      </c>
      <c r="C46" s="21" t="s">
        <v>14</v>
      </c>
      <c r="D46" s="14">
        <f>SUM(D47,D48:D49)</f>
        <v>4.17</v>
      </c>
      <c r="E46" s="14">
        <f>SUM(E47,E48:E49)</f>
        <v>0</v>
      </c>
      <c r="F46" s="14">
        <f>SUM(F47,F48:F49)</f>
        <v>0</v>
      </c>
      <c r="G46" s="14">
        <f>SUM(G47,G48:G49)</f>
        <v>4.17</v>
      </c>
      <c r="H46" s="14">
        <f>SUM(H47,H48:H49)</f>
        <v>0</v>
      </c>
      <c r="I46" s="14">
        <f>J46+K46+L46+M46</f>
        <v>0.96373094000000004</v>
      </c>
      <c r="J46" s="14">
        <f>SUM(J47,J48:J49)</f>
        <v>0</v>
      </c>
      <c r="K46" s="14">
        <f>SUM(K47,K48:K49)</f>
        <v>0</v>
      </c>
      <c r="L46" s="14">
        <f>SUM(L47,L48:L49)</f>
        <v>0.96373094000000004</v>
      </c>
      <c r="M46" s="14">
        <f>SUM(M47,M48:M49)</f>
        <v>0</v>
      </c>
      <c r="N46" s="33">
        <f>I46-D46</f>
        <v>-3.2062690599999999</v>
      </c>
      <c r="O46" s="34">
        <f>IF(D46,N46/D46,"нд")</f>
        <v>-0.76888946282973625</v>
      </c>
      <c r="P46" s="33">
        <f t="shared" si="12"/>
        <v>0</v>
      </c>
      <c r="Q46" s="34" t="str">
        <f t="shared" si="10"/>
        <v>нд</v>
      </c>
      <c r="R46" s="33">
        <f t="shared" si="4"/>
        <v>0</v>
      </c>
      <c r="S46" s="34" t="str">
        <f t="shared" si="11"/>
        <v>нд</v>
      </c>
      <c r="T46" s="33">
        <f t="shared" si="5"/>
        <v>-3.2062690599999999</v>
      </c>
      <c r="U46" s="34">
        <f t="shared" si="6"/>
        <v>-0.76888946282973625</v>
      </c>
      <c r="V46" s="33">
        <f t="shared" si="7"/>
        <v>0</v>
      </c>
      <c r="W46" s="34" t="str">
        <f t="shared" si="8"/>
        <v>нд</v>
      </c>
      <c r="X46" s="24" t="s">
        <v>279</v>
      </c>
      <c r="Y46" s="35"/>
      <c r="Z46" s="35"/>
    </row>
    <row r="47" spans="1:26" s="36" customFormat="1" ht="87.75" customHeight="1" x14ac:dyDescent="0.25">
      <c r="A47" s="25" t="s">
        <v>62</v>
      </c>
      <c r="B47" s="19" t="s">
        <v>63</v>
      </c>
      <c r="C47" s="21" t="s">
        <v>14</v>
      </c>
      <c r="D47" s="14">
        <f>SUM(E47:H47)</f>
        <v>4.17</v>
      </c>
      <c r="E47" s="14">
        <v>0</v>
      </c>
      <c r="F47" s="14">
        <v>0</v>
      </c>
      <c r="G47" s="14">
        <v>4.17</v>
      </c>
      <c r="H47" s="14">
        <v>0</v>
      </c>
      <c r="I47" s="14">
        <f>J47+K47+L47+M47</f>
        <v>0.96373094000000004</v>
      </c>
      <c r="J47" s="17">
        <v>0</v>
      </c>
      <c r="K47" s="17">
        <v>0</v>
      </c>
      <c r="L47" s="17">
        <v>0.96373094000000004</v>
      </c>
      <c r="M47" s="17">
        <v>0</v>
      </c>
      <c r="N47" s="44">
        <f>I47-D47</f>
        <v>-3.2062690599999999</v>
      </c>
      <c r="O47" s="34">
        <f>IF(D47,N47/D47,"нд")</f>
        <v>-0.76888946282973625</v>
      </c>
      <c r="P47" s="33">
        <f t="shared" si="12"/>
        <v>0</v>
      </c>
      <c r="Q47" s="34" t="str">
        <f t="shared" si="10"/>
        <v>нд</v>
      </c>
      <c r="R47" s="33">
        <f t="shared" si="4"/>
        <v>0</v>
      </c>
      <c r="S47" s="34" t="str">
        <f t="shared" si="11"/>
        <v>нд</v>
      </c>
      <c r="T47" s="33">
        <f t="shared" si="5"/>
        <v>-3.2062690599999999</v>
      </c>
      <c r="U47" s="34">
        <f t="shared" si="6"/>
        <v>-0.76888946282973625</v>
      </c>
      <c r="V47" s="33">
        <f t="shared" si="7"/>
        <v>0</v>
      </c>
      <c r="W47" s="34" t="str">
        <f t="shared" si="8"/>
        <v>нд</v>
      </c>
      <c r="X47" s="43" t="s">
        <v>348</v>
      </c>
      <c r="Y47" s="35" t="s">
        <v>346</v>
      </c>
      <c r="Z47" s="35"/>
    </row>
    <row r="48" spans="1:26" s="36" customFormat="1" ht="57.75" customHeight="1" x14ac:dyDescent="0.25">
      <c r="A48" s="25" t="s">
        <v>64</v>
      </c>
      <c r="B48" s="19" t="s">
        <v>65</v>
      </c>
      <c r="C48" s="21" t="s">
        <v>14</v>
      </c>
      <c r="D48" s="14">
        <f t="shared" ref="D48:D64" si="21">SUM(E48:H48)</f>
        <v>0</v>
      </c>
      <c r="E48" s="14">
        <v>0</v>
      </c>
      <c r="F48" s="14">
        <v>0</v>
      </c>
      <c r="G48" s="14">
        <v>0</v>
      </c>
      <c r="H48" s="14">
        <v>0</v>
      </c>
      <c r="I48" s="14">
        <f t="shared" si="9"/>
        <v>0</v>
      </c>
      <c r="J48" s="17">
        <v>0</v>
      </c>
      <c r="K48" s="17">
        <v>0</v>
      </c>
      <c r="L48" s="17">
        <v>0</v>
      </c>
      <c r="M48" s="17">
        <v>0</v>
      </c>
      <c r="N48" s="33">
        <f t="shared" si="16"/>
        <v>0</v>
      </c>
      <c r="O48" s="34" t="str">
        <f t="shared" si="3"/>
        <v>нд</v>
      </c>
      <c r="P48" s="33">
        <f t="shared" si="12"/>
        <v>0</v>
      </c>
      <c r="Q48" s="34" t="str">
        <f t="shared" si="10"/>
        <v>нд</v>
      </c>
      <c r="R48" s="33">
        <f t="shared" si="4"/>
        <v>0</v>
      </c>
      <c r="S48" s="34" t="str">
        <f t="shared" si="11"/>
        <v>нд</v>
      </c>
      <c r="T48" s="33">
        <f t="shared" si="5"/>
        <v>0</v>
      </c>
      <c r="U48" s="34" t="str">
        <f t="shared" si="6"/>
        <v>нд</v>
      </c>
      <c r="V48" s="33">
        <f t="shared" si="7"/>
        <v>0</v>
      </c>
      <c r="W48" s="34" t="str">
        <f t="shared" si="8"/>
        <v>нд</v>
      </c>
      <c r="X48" s="24" t="s">
        <v>279</v>
      </c>
      <c r="Y48" s="35"/>
      <c r="Z48" s="35"/>
    </row>
    <row r="49" spans="1:26" s="36" customFormat="1" ht="49.5" customHeight="1" x14ac:dyDescent="0.25">
      <c r="A49" s="25" t="s">
        <v>66</v>
      </c>
      <c r="B49" s="19" t="s">
        <v>67</v>
      </c>
      <c r="C49" s="21" t="s">
        <v>14</v>
      </c>
      <c r="D49" s="14">
        <f t="shared" si="21"/>
        <v>0</v>
      </c>
      <c r="E49" s="14">
        <v>0</v>
      </c>
      <c r="F49" s="14">
        <v>0</v>
      </c>
      <c r="G49" s="14">
        <v>0</v>
      </c>
      <c r="H49" s="14">
        <v>0</v>
      </c>
      <c r="I49" s="14">
        <f t="shared" si="9"/>
        <v>0</v>
      </c>
      <c r="J49" s="17">
        <v>0</v>
      </c>
      <c r="K49" s="17">
        <v>0</v>
      </c>
      <c r="L49" s="17">
        <v>0</v>
      </c>
      <c r="M49" s="17">
        <v>0</v>
      </c>
      <c r="N49" s="33">
        <f t="shared" si="16"/>
        <v>0</v>
      </c>
      <c r="O49" s="34" t="str">
        <f>IF(D49,N49/D49,"нд")</f>
        <v>нд</v>
      </c>
      <c r="P49" s="33">
        <f t="shared" si="12"/>
        <v>0</v>
      </c>
      <c r="Q49" s="34" t="str">
        <f t="shared" si="10"/>
        <v>нд</v>
      </c>
      <c r="R49" s="33">
        <f t="shared" si="4"/>
        <v>0</v>
      </c>
      <c r="S49" s="34" t="str">
        <f t="shared" si="11"/>
        <v>нд</v>
      </c>
      <c r="T49" s="33">
        <f t="shared" si="5"/>
        <v>0</v>
      </c>
      <c r="U49" s="34" t="str">
        <f t="shared" si="6"/>
        <v>нд</v>
      </c>
      <c r="V49" s="33">
        <f t="shared" si="7"/>
        <v>0</v>
      </c>
      <c r="W49" s="34" t="str">
        <f t="shared" si="8"/>
        <v>нд</v>
      </c>
      <c r="X49" s="24" t="s">
        <v>279</v>
      </c>
      <c r="Y49" s="35"/>
      <c r="Z49" s="35"/>
    </row>
    <row r="50" spans="1:26" s="36" customFormat="1" ht="60" customHeight="1" x14ac:dyDescent="0.25">
      <c r="A50" s="25" t="s">
        <v>68</v>
      </c>
      <c r="B50" s="19" t="s">
        <v>69</v>
      </c>
      <c r="C50" s="21" t="s">
        <v>14</v>
      </c>
      <c r="D50" s="14">
        <f>D51+D52</f>
        <v>0</v>
      </c>
      <c r="E50" s="14">
        <f t="shared" ref="E50:H50" si="22">E51+E52</f>
        <v>0</v>
      </c>
      <c r="F50" s="14">
        <f t="shared" si="22"/>
        <v>0</v>
      </c>
      <c r="G50" s="14">
        <f t="shared" si="22"/>
        <v>0</v>
      </c>
      <c r="H50" s="14">
        <f t="shared" si="22"/>
        <v>0</v>
      </c>
      <c r="I50" s="14">
        <f t="shared" si="9"/>
        <v>0</v>
      </c>
      <c r="J50" s="17">
        <f>SUM(J51:J52)</f>
        <v>0</v>
      </c>
      <c r="K50" s="17">
        <f>SUM(K51:K52)</f>
        <v>0</v>
      </c>
      <c r="L50" s="17">
        <f>SUM(L51:L52)</f>
        <v>0</v>
      </c>
      <c r="M50" s="17">
        <f>SUM(M51:M52)</f>
        <v>0</v>
      </c>
      <c r="N50" s="33">
        <f t="shared" si="16"/>
        <v>0</v>
      </c>
      <c r="O50" s="34" t="str">
        <f>IF(D50,N50/D50,"нд")</f>
        <v>нд</v>
      </c>
      <c r="P50" s="33">
        <f t="shared" si="12"/>
        <v>0</v>
      </c>
      <c r="Q50" s="34" t="str">
        <f t="shared" si="10"/>
        <v>нд</v>
      </c>
      <c r="R50" s="33">
        <f t="shared" si="4"/>
        <v>0</v>
      </c>
      <c r="S50" s="34" t="str">
        <f t="shared" si="11"/>
        <v>нд</v>
      </c>
      <c r="T50" s="33">
        <f t="shared" si="5"/>
        <v>0</v>
      </c>
      <c r="U50" s="34" t="str">
        <f t="shared" si="6"/>
        <v>нд</v>
      </c>
      <c r="V50" s="33">
        <f t="shared" si="7"/>
        <v>0</v>
      </c>
      <c r="W50" s="34" t="str">
        <f t="shared" si="8"/>
        <v>нд</v>
      </c>
      <c r="X50" s="24" t="s">
        <v>279</v>
      </c>
      <c r="Y50" s="35"/>
      <c r="Z50" s="35"/>
    </row>
    <row r="51" spans="1:26" s="36" customFormat="1" ht="69" customHeight="1" x14ac:dyDescent="0.25">
      <c r="A51" s="25" t="s">
        <v>70</v>
      </c>
      <c r="B51" s="19" t="s">
        <v>71</v>
      </c>
      <c r="C51" s="21" t="s">
        <v>14</v>
      </c>
      <c r="D51" s="14">
        <f t="shared" si="21"/>
        <v>0</v>
      </c>
      <c r="E51" s="14">
        <v>0</v>
      </c>
      <c r="F51" s="14">
        <v>0</v>
      </c>
      <c r="G51" s="14">
        <v>0</v>
      </c>
      <c r="H51" s="14">
        <v>0</v>
      </c>
      <c r="I51" s="14">
        <f t="shared" si="9"/>
        <v>0</v>
      </c>
      <c r="J51" s="17">
        <v>0</v>
      </c>
      <c r="K51" s="17">
        <v>0</v>
      </c>
      <c r="L51" s="17">
        <v>0</v>
      </c>
      <c r="M51" s="17">
        <v>0</v>
      </c>
      <c r="N51" s="33">
        <f t="shared" si="16"/>
        <v>0</v>
      </c>
      <c r="O51" s="34" t="str">
        <f t="shared" si="3"/>
        <v>нд</v>
      </c>
      <c r="P51" s="33">
        <f t="shared" si="12"/>
        <v>0</v>
      </c>
      <c r="Q51" s="34" t="str">
        <f t="shared" si="10"/>
        <v>нд</v>
      </c>
      <c r="R51" s="33">
        <f t="shared" si="4"/>
        <v>0</v>
      </c>
      <c r="S51" s="34" t="str">
        <f t="shared" si="11"/>
        <v>нд</v>
      </c>
      <c r="T51" s="33">
        <f t="shared" si="5"/>
        <v>0</v>
      </c>
      <c r="U51" s="34" t="str">
        <f t="shared" si="6"/>
        <v>нд</v>
      </c>
      <c r="V51" s="33">
        <f t="shared" si="7"/>
        <v>0</v>
      </c>
      <c r="W51" s="34" t="str">
        <f t="shared" si="8"/>
        <v>нд</v>
      </c>
      <c r="X51" s="24" t="s">
        <v>279</v>
      </c>
      <c r="Y51" s="35"/>
      <c r="Z51" s="35"/>
    </row>
    <row r="52" spans="1:26" s="36" customFormat="1" ht="63.75" customHeight="1" x14ac:dyDescent="0.25">
      <c r="A52" s="25" t="s">
        <v>72</v>
      </c>
      <c r="B52" s="19" t="s">
        <v>73</v>
      </c>
      <c r="C52" s="21" t="s">
        <v>14</v>
      </c>
      <c r="D52" s="14">
        <f t="shared" si="21"/>
        <v>0</v>
      </c>
      <c r="E52" s="14">
        <v>0</v>
      </c>
      <c r="F52" s="14">
        <v>0</v>
      </c>
      <c r="G52" s="14">
        <v>0</v>
      </c>
      <c r="H52" s="14">
        <v>0</v>
      </c>
      <c r="I52" s="14">
        <f t="shared" si="9"/>
        <v>0</v>
      </c>
      <c r="J52" s="17">
        <v>0</v>
      </c>
      <c r="K52" s="17">
        <v>0</v>
      </c>
      <c r="L52" s="17">
        <v>0</v>
      </c>
      <c r="M52" s="17">
        <v>0</v>
      </c>
      <c r="N52" s="33">
        <f t="shared" si="16"/>
        <v>0</v>
      </c>
      <c r="O52" s="34" t="str">
        <f t="shared" si="3"/>
        <v>нд</v>
      </c>
      <c r="P52" s="33">
        <f t="shared" si="12"/>
        <v>0</v>
      </c>
      <c r="Q52" s="34" t="str">
        <f t="shared" si="10"/>
        <v>нд</v>
      </c>
      <c r="R52" s="33">
        <f t="shared" si="4"/>
        <v>0</v>
      </c>
      <c r="S52" s="34" t="str">
        <f t="shared" si="11"/>
        <v>нд</v>
      </c>
      <c r="T52" s="33">
        <f t="shared" si="5"/>
        <v>0</v>
      </c>
      <c r="U52" s="34" t="str">
        <f t="shared" si="6"/>
        <v>нд</v>
      </c>
      <c r="V52" s="33">
        <f t="shared" si="7"/>
        <v>0</v>
      </c>
      <c r="W52" s="34" t="str">
        <f t="shared" si="8"/>
        <v>нд</v>
      </c>
      <c r="X52" s="24" t="s">
        <v>279</v>
      </c>
      <c r="Y52" s="35"/>
      <c r="Z52" s="35"/>
    </row>
    <row r="53" spans="1:26" s="36" customFormat="1" ht="51" customHeight="1" x14ac:dyDescent="0.25">
      <c r="A53" s="25" t="s">
        <v>74</v>
      </c>
      <c r="B53" s="19" t="s">
        <v>75</v>
      </c>
      <c r="C53" s="21" t="s">
        <v>14</v>
      </c>
      <c r="D53" s="14">
        <f t="shared" si="21"/>
        <v>0</v>
      </c>
      <c r="E53" s="14">
        <v>0</v>
      </c>
      <c r="F53" s="14">
        <v>0</v>
      </c>
      <c r="G53" s="14">
        <v>0</v>
      </c>
      <c r="H53" s="14">
        <v>0</v>
      </c>
      <c r="I53" s="14">
        <f t="shared" si="9"/>
        <v>0</v>
      </c>
      <c r="J53" s="17">
        <f>SUM(J54,J60)</f>
        <v>0</v>
      </c>
      <c r="K53" s="17">
        <f>SUM(K54,K60)</f>
        <v>0</v>
      </c>
      <c r="L53" s="17">
        <f>SUM(L54,L60)</f>
        <v>0</v>
      </c>
      <c r="M53" s="17">
        <f>SUM(M54,M60)</f>
        <v>0</v>
      </c>
      <c r="N53" s="33">
        <f t="shared" si="16"/>
        <v>0</v>
      </c>
      <c r="O53" s="34" t="str">
        <f t="shared" si="3"/>
        <v>нд</v>
      </c>
      <c r="P53" s="33">
        <f t="shared" si="12"/>
        <v>0</v>
      </c>
      <c r="Q53" s="34" t="str">
        <f t="shared" si="10"/>
        <v>нд</v>
      </c>
      <c r="R53" s="33">
        <f t="shared" si="4"/>
        <v>0</v>
      </c>
      <c r="S53" s="34" t="str">
        <f t="shared" si="11"/>
        <v>нд</v>
      </c>
      <c r="T53" s="33">
        <f t="shared" si="5"/>
        <v>0</v>
      </c>
      <c r="U53" s="34" t="str">
        <f t="shared" si="6"/>
        <v>нд</v>
      </c>
      <c r="V53" s="33">
        <f t="shared" si="7"/>
        <v>0</v>
      </c>
      <c r="W53" s="34" t="str">
        <f t="shared" si="8"/>
        <v>нд</v>
      </c>
      <c r="X53" s="24" t="s">
        <v>279</v>
      </c>
      <c r="Y53" s="35"/>
      <c r="Z53" s="35"/>
    </row>
    <row r="54" spans="1:26" s="36" customFormat="1" ht="42" customHeight="1" x14ac:dyDescent="0.25">
      <c r="A54" s="25" t="s">
        <v>76</v>
      </c>
      <c r="B54" s="22" t="s">
        <v>77</v>
      </c>
      <c r="C54" s="21" t="s">
        <v>14</v>
      </c>
      <c r="D54" s="14">
        <f t="shared" si="21"/>
        <v>0</v>
      </c>
      <c r="E54" s="14">
        <v>0</v>
      </c>
      <c r="F54" s="14">
        <v>0</v>
      </c>
      <c r="G54" s="14">
        <v>0</v>
      </c>
      <c r="H54" s="14">
        <v>0</v>
      </c>
      <c r="I54" s="14">
        <f t="shared" si="9"/>
        <v>0</v>
      </c>
      <c r="J54" s="17">
        <f>J55</f>
        <v>0</v>
      </c>
      <c r="K54" s="17">
        <f>K55</f>
        <v>0</v>
      </c>
      <c r="L54" s="17">
        <f>L55</f>
        <v>0</v>
      </c>
      <c r="M54" s="17">
        <f>M55</f>
        <v>0</v>
      </c>
      <c r="N54" s="33">
        <f t="shared" si="16"/>
        <v>0</v>
      </c>
      <c r="O54" s="34" t="str">
        <f t="shared" si="3"/>
        <v>нд</v>
      </c>
      <c r="P54" s="33">
        <f t="shared" si="12"/>
        <v>0</v>
      </c>
      <c r="Q54" s="34" t="str">
        <f t="shared" si="10"/>
        <v>нд</v>
      </c>
      <c r="R54" s="33">
        <f t="shared" si="4"/>
        <v>0</v>
      </c>
      <c r="S54" s="34" t="str">
        <f t="shared" si="11"/>
        <v>нд</v>
      </c>
      <c r="T54" s="33">
        <f t="shared" si="5"/>
        <v>0</v>
      </c>
      <c r="U54" s="34" t="str">
        <f t="shared" si="6"/>
        <v>нд</v>
      </c>
      <c r="V54" s="33">
        <f t="shared" si="7"/>
        <v>0</v>
      </c>
      <c r="W54" s="34" t="str">
        <f t="shared" si="8"/>
        <v>нд</v>
      </c>
      <c r="X54" s="24" t="s">
        <v>279</v>
      </c>
      <c r="Y54" s="35"/>
      <c r="Z54" s="35"/>
    </row>
    <row r="55" spans="1:26" s="36" customFormat="1" ht="71.25" customHeight="1" x14ac:dyDescent="0.25">
      <c r="A55" s="25" t="s">
        <v>76</v>
      </c>
      <c r="B55" s="19" t="s">
        <v>78</v>
      </c>
      <c r="C55" s="21" t="s">
        <v>14</v>
      </c>
      <c r="D55" s="14">
        <f t="shared" si="21"/>
        <v>0</v>
      </c>
      <c r="E55" s="14">
        <v>0</v>
      </c>
      <c r="F55" s="14">
        <v>0</v>
      </c>
      <c r="G55" s="14">
        <v>0</v>
      </c>
      <c r="H55" s="14">
        <v>0</v>
      </c>
      <c r="I55" s="14">
        <f t="shared" si="9"/>
        <v>0</v>
      </c>
      <c r="J55" s="17">
        <v>0</v>
      </c>
      <c r="K55" s="17">
        <v>0</v>
      </c>
      <c r="L55" s="17">
        <v>0</v>
      </c>
      <c r="M55" s="17">
        <v>0</v>
      </c>
      <c r="N55" s="33">
        <f t="shared" si="16"/>
        <v>0</v>
      </c>
      <c r="O55" s="34" t="str">
        <f t="shared" si="3"/>
        <v>нд</v>
      </c>
      <c r="P55" s="33">
        <f t="shared" si="12"/>
        <v>0</v>
      </c>
      <c r="Q55" s="34" t="str">
        <f t="shared" si="10"/>
        <v>нд</v>
      </c>
      <c r="R55" s="33">
        <f t="shared" si="4"/>
        <v>0</v>
      </c>
      <c r="S55" s="34" t="str">
        <f t="shared" si="11"/>
        <v>нд</v>
      </c>
      <c r="T55" s="33">
        <f t="shared" si="5"/>
        <v>0</v>
      </c>
      <c r="U55" s="34" t="str">
        <f t="shared" si="6"/>
        <v>нд</v>
      </c>
      <c r="V55" s="33">
        <f t="shared" si="7"/>
        <v>0</v>
      </c>
      <c r="W55" s="34" t="str">
        <f t="shared" si="8"/>
        <v>нд</v>
      </c>
      <c r="X55" s="24" t="s">
        <v>279</v>
      </c>
      <c r="Y55" s="35"/>
      <c r="Z55" s="35"/>
    </row>
    <row r="56" spans="1:26" s="36" customFormat="1" ht="69" customHeight="1" x14ac:dyDescent="0.25">
      <c r="A56" s="25" t="s">
        <v>76</v>
      </c>
      <c r="B56" s="19" t="s">
        <v>79</v>
      </c>
      <c r="C56" s="21" t="s">
        <v>14</v>
      </c>
      <c r="D56" s="14">
        <f t="shared" si="21"/>
        <v>0</v>
      </c>
      <c r="E56" s="14">
        <v>0</v>
      </c>
      <c r="F56" s="14">
        <v>0</v>
      </c>
      <c r="G56" s="14">
        <v>0</v>
      </c>
      <c r="H56" s="14">
        <v>0</v>
      </c>
      <c r="I56" s="14">
        <f t="shared" si="9"/>
        <v>0</v>
      </c>
      <c r="J56" s="17">
        <v>0</v>
      </c>
      <c r="K56" s="17">
        <v>0</v>
      </c>
      <c r="L56" s="17">
        <v>0</v>
      </c>
      <c r="M56" s="17">
        <v>0</v>
      </c>
      <c r="N56" s="33">
        <f t="shared" si="16"/>
        <v>0</v>
      </c>
      <c r="O56" s="34" t="str">
        <f t="shared" si="3"/>
        <v>нд</v>
      </c>
      <c r="P56" s="33">
        <f t="shared" si="12"/>
        <v>0</v>
      </c>
      <c r="Q56" s="34" t="str">
        <f t="shared" si="10"/>
        <v>нд</v>
      </c>
      <c r="R56" s="33">
        <f t="shared" si="4"/>
        <v>0</v>
      </c>
      <c r="S56" s="34" t="str">
        <f t="shared" si="11"/>
        <v>нд</v>
      </c>
      <c r="T56" s="33">
        <f t="shared" si="5"/>
        <v>0</v>
      </c>
      <c r="U56" s="34" t="str">
        <f t="shared" si="6"/>
        <v>нд</v>
      </c>
      <c r="V56" s="33">
        <f t="shared" si="7"/>
        <v>0</v>
      </c>
      <c r="W56" s="34" t="str">
        <f t="shared" si="8"/>
        <v>нд</v>
      </c>
      <c r="X56" s="24" t="s">
        <v>279</v>
      </c>
      <c r="Y56" s="35"/>
      <c r="Z56" s="35"/>
    </row>
    <row r="57" spans="1:26" s="36" customFormat="1" ht="74.25" customHeight="1" x14ac:dyDescent="0.25">
      <c r="A57" s="25" t="s">
        <v>76</v>
      </c>
      <c r="B57" s="19" t="s">
        <v>80</v>
      </c>
      <c r="C57" s="21" t="s">
        <v>14</v>
      </c>
      <c r="D57" s="14">
        <f t="shared" si="21"/>
        <v>0</v>
      </c>
      <c r="E57" s="14">
        <v>0</v>
      </c>
      <c r="F57" s="14">
        <v>0</v>
      </c>
      <c r="G57" s="14">
        <v>0</v>
      </c>
      <c r="H57" s="14">
        <v>0</v>
      </c>
      <c r="I57" s="14">
        <f t="shared" si="9"/>
        <v>0</v>
      </c>
      <c r="J57" s="17">
        <v>0</v>
      </c>
      <c r="K57" s="17">
        <v>0</v>
      </c>
      <c r="L57" s="17">
        <v>0</v>
      </c>
      <c r="M57" s="17">
        <v>0</v>
      </c>
      <c r="N57" s="33">
        <f t="shared" si="16"/>
        <v>0</v>
      </c>
      <c r="O57" s="34" t="str">
        <f t="shared" si="3"/>
        <v>нд</v>
      </c>
      <c r="P57" s="33">
        <f t="shared" si="12"/>
        <v>0</v>
      </c>
      <c r="Q57" s="34" t="str">
        <f t="shared" si="10"/>
        <v>нд</v>
      </c>
      <c r="R57" s="33">
        <f t="shared" si="4"/>
        <v>0</v>
      </c>
      <c r="S57" s="34" t="str">
        <f t="shared" si="11"/>
        <v>нд</v>
      </c>
      <c r="T57" s="33">
        <f t="shared" si="5"/>
        <v>0</v>
      </c>
      <c r="U57" s="34" t="str">
        <f t="shared" si="6"/>
        <v>нд</v>
      </c>
      <c r="V57" s="33">
        <f t="shared" si="7"/>
        <v>0</v>
      </c>
      <c r="W57" s="34" t="str">
        <f t="shared" si="8"/>
        <v>нд</v>
      </c>
      <c r="X57" s="24" t="s">
        <v>279</v>
      </c>
      <c r="Y57" s="35"/>
      <c r="Z57" s="35"/>
    </row>
    <row r="58" spans="1:26" s="36" customFormat="1" ht="65.25" customHeight="1" x14ac:dyDescent="0.25">
      <c r="A58" s="25" t="s">
        <v>81</v>
      </c>
      <c r="B58" s="22" t="s">
        <v>82</v>
      </c>
      <c r="C58" s="21" t="s">
        <v>14</v>
      </c>
      <c r="D58" s="14">
        <f t="shared" si="21"/>
        <v>0</v>
      </c>
      <c r="E58" s="14">
        <v>0</v>
      </c>
      <c r="F58" s="14">
        <v>0</v>
      </c>
      <c r="G58" s="14">
        <v>0</v>
      </c>
      <c r="H58" s="14">
        <v>0</v>
      </c>
      <c r="I58" s="14">
        <f t="shared" si="9"/>
        <v>0</v>
      </c>
      <c r="J58" s="17">
        <f>SUM(J59:J61)</f>
        <v>0</v>
      </c>
      <c r="K58" s="17">
        <f>SUM(K59:K61)</f>
        <v>0</v>
      </c>
      <c r="L58" s="17">
        <f>SUM(L59:L61)</f>
        <v>0</v>
      </c>
      <c r="M58" s="17">
        <f>SUM(M59:M61)</f>
        <v>0</v>
      </c>
      <c r="N58" s="33">
        <f t="shared" si="16"/>
        <v>0</v>
      </c>
      <c r="O58" s="34" t="str">
        <f t="shared" si="3"/>
        <v>нд</v>
      </c>
      <c r="P58" s="33">
        <f t="shared" si="12"/>
        <v>0</v>
      </c>
      <c r="Q58" s="34" t="str">
        <f t="shared" si="10"/>
        <v>нд</v>
      </c>
      <c r="R58" s="33">
        <f t="shared" si="4"/>
        <v>0</v>
      </c>
      <c r="S58" s="34" t="str">
        <f t="shared" si="11"/>
        <v>нд</v>
      </c>
      <c r="T58" s="33">
        <f t="shared" si="5"/>
        <v>0</v>
      </c>
      <c r="U58" s="34" t="str">
        <f t="shared" si="6"/>
        <v>нд</v>
      </c>
      <c r="V58" s="33">
        <f t="shared" si="7"/>
        <v>0</v>
      </c>
      <c r="W58" s="34" t="str">
        <f t="shared" si="8"/>
        <v>нд</v>
      </c>
      <c r="X58" s="24" t="s">
        <v>279</v>
      </c>
      <c r="Y58" s="35"/>
      <c r="Z58" s="35"/>
    </row>
    <row r="59" spans="1:26" s="36" customFormat="1" ht="94.5" customHeight="1" x14ac:dyDescent="0.25">
      <c r="A59" s="25" t="s">
        <v>81</v>
      </c>
      <c r="B59" s="19" t="s">
        <v>78</v>
      </c>
      <c r="C59" s="21" t="s">
        <v>14</v>
      </c>
      <c r="D59" s="14">
        <f t="shared" si="21"/>
        <v>0</v>
      </c>
      <c r="E59" s="14">
        <v>0</v>
      </c>
      <c r="F59" s="14">
        <v>0</v>
      </c>
      <c r="G59" s="14">
        <v>0</v>
      </c>
      <c r="H59" s="14">
        <v>0</v>
      </c>
      <c r="I59" s="14">
        <f t="shared" si="9"/>
        <v>0</v>
      </c>
      <c r="J59" s="17">
        <v>0</v>
      </c>
      <c r="K59" s="17">
        <v>0</v>
      </c>
      <c r="L59" s="17">
        <v>0</v>
      </c>
      <c r="M59" s="17">
        <v>0</v>
      </c>
      <c r="N59" s="33">
        <f t="shared" si="16"/>
        <v>0</v>
      </c>
      <c r="O59" s="34" t="str">
        <f t="shared" si="3"/>
        <v>нд</v>
      </c>
      <c r="P59" s="33">
        <f t="shared" si="12"/>
        <v>0</v>
      </c>
      <c r="Q59" s="34" t="str">
        <f t="shared" si="10"/>
        <v>нд</v>
      </c>
      <c r="R59" s="33">
        <f t="shared" si="4"/>
        <v>0</v>
      </c>
      <c r="S59" s="34" t="str">
        <f t="shared" si="11"/>
        <v>нд</v>
      </c>
      <c r="T59" s="33">
        <f t="shared" si="5"/>
        <v>0</v>
      </c>
      <c r="U59" s="34" t="str">
        <f t="shared" si="6"/>
        <v>нд</v>
      </c>
      <c r="V59" s="33">
        <f t="shared" si="7"/>
        <v>0</v>
      </c>
      <c r="W59" s="34" t="str">
        <f t="shared" si="8"/>
        <v>нд</v>
      </c>
      <c r="X59" s="24" t="s">
        <v>279</v>
      </c>
      <c r="Y59" s="35"/>
      <c r="Z59" s="35"/>
    </row>
    <row r="60" spans="1:26" s="36" customFormat="1" ht="90" customHeight="1" x14ac:dyDescent="0.25">
      <c r="A60" s="25" t="s">
        <v>81</v>
      </c>
      <c r="B60" s="19" t="s">
        <v>79</v>
      </c>
      <c r="C60" s="21" t="s">
        <v>14</v>
      </c>
      <c r="D60" s="14">
        <f t="shared" si="21"/>
        <v>0</v>
      </c>
      <c r="E60" s="14">
        <v>0</v>
      </c>
      <c r="F60" s="14">
        <v>0</v>
      </c>
      <c r="G60" s="14">
        <v>0</v>
      </c>
      <c r="H60" s="14">
        <v>0</v>
      </c>
      <c r="I60" s="14">
        <f t="shared" si="9"/>
        <v>0</v>
      </c>
      <c r="J60" s="17">
        <v>0</v>
      </c>
      <c r="K60" s="17">
        <v>0</v>
      </c>
      <c r="L60" s="17">
        <v>0</v>
      </c>
      <c r="M60" s="17">
        <v>0</v>
      </c>
      <c r="N60" s="33">
        <f t="shared" si="16"/>
        <v>0</v>
      </c>
      <c r="O60" s="34" t="str">
        <f t="shared" si="3"/>
        <v>нд</v>
      </c>
      <c r="P60" s="33">
        <f t="shared" si="12"/>
        <v>0</v>
      </c>
      <c r="Q60" s="34" t="str">
        <f t="shared" si="10"/>
        <v>нд</v>
      </c>
      <c r="R60" s="33">
        <f t="shared" si="4"/>
        <v>0</v>
      </c>
      <c r="S60" s="34" t="str">
        <f t="shared" si="11"/>
        <v>нд</v>
      </c>
      <c r="T60" s="33">
        <f t="shared" si="5"/>
        <v>0</v>
      </c>
      <c r="U60" s="34" t="str">
        <f t="shared" si="6"/>
        <v>нд</v>
      </c>
      <c r="V60" s="33">
        <f t="shared" si="7"/>
        <v>0</v>
      </c>
      <c r="W60" s="34" t="str">
        <f t="shared" si="8"/>
        <v>нд</v>
      </c>
      <c r="X60" s="24" t="s">
        <v>279</v>
      </c>
      <c r="Y60" s="35"/>
      <c r="Z60" s="35"/>
    </row>
    <row r="61" spans="1:26" s="36" customFormat="1" ht="93.75" customHeight="1" x14ac:dyDescent="0.25">
      <c r="A61" s="25" t="s">
        <v>81</v>
      </c>
      <c r="B61" s="19" t="s">
        <v>80</v>
      </c>
      <c r="C61" s="21" t="s">
        <v>14</v>
      </c>
      <c r="D61" s="14">
        <f t="shared" si="21"/>
        <v>0</v>
      </c>
      <c r="E61" s="14">
        <v>0</v>
      </c>
      <c r="F61" s="14">
        <v>0</v>
      </c>
      <c r="G61" s="14">
        <v>0</v>
      </c>
      <c r="H61" s="14">
        <v>0</v>
      </c>
      <c r="I61" s="14">
        <f t="shared" si="9"/>
        <v>0</v>
      </c>
      <c r="J61" s="17">
        <v>0</v>
      </c>
      <c r="K61" s="17">
        <v>0</v>
      </c>
      <c r="L61" s="17">
        <v>0</v>
      </c>
      <c r="M61" s="17">
        <v>0</v>
      </c>
      <c r="N61" s="33">
        <f t="shared" si="16"/>
        <v>0</v>
      </c>
      <c r="O61" s="34" t="str">
        <f t="shared" si="3"/>
        <v>нд</v>
      </c>
      <c r="P61" s="33">
        <f t="shared" si="12"/>
        <v>0</v>
      </c>
      <c r="Q61" s="34" t="str">
        <f t="shared" si="10"/>
        <v>нд</v>
      </c>
      <c r="R61" s="33">
        <f t="shared" si="4"/>
        <v>0</v>
      </c>
      <c r="S61" s="34" t="str">
        <f t="shared" si="11"/>
        <v>нд</v>
      </c>
      <c r="T61" s="33">
        <f t="shared" si="5"/>
        <v>0</v>
      </c>
      <c r="U61" s="34" t="str">
        <f t="shared" si="6"/>
        <v>нд</v>
      </c>
      <c r="V61" s="33">
        <f t="shared" si="7"/>
        <v>0</v>
      </c>
      <c r="W61" s="34" t="str">
        <f t="shared" si="8"/>
        <v>нд</v>
      </c>
      <c r="X61" s="24" t="s">
        <v>279</v>
      </c>
      <c r="Y61" s="35"/>
      <c r="Z61" s="35"/>
    </row>
    <row r="62" spans="1:26" s="36" customFormat="1" ht="96.75" customHeight="1" x14ac:dyDescent="0.25">
      <c r="A62" s="25" t="s">
        <v>83</v>
      </c>
      <c r="B62" s="19" t="s">
        <v>84</v>
      </c>
      <c r="C62" s="21" t="s">
        <v>14</v>
      </c>
      <c r="D62" s="14">
        <f t="shared" si="21"/>
        <v>0</v>
      </c>
      <c r="E62" s="14">
        <v>0</v>
      </c>
      <c r="F62" s="14">
        <v>0</v>
      </c>
      <c r="G62" s="14">
        <v>0</v>
      </c>
      <c r="H62" s="14">
        <v>0</v>
      </c>
      <c r="I62" s="14">
        <f t="shared" si="9"/>
        <v>0</v>
      </c>
      <c r="J62" s="17">
        <f>SUM(J63:J64)</f>
        <v>0</v>
      </c>
      <c r="K62" s="17">
        <f>SUM(K63:K64)</f>
        <v>0</v>
      </c>
      <c r="L62" s="17">
        <f>SUM(L63:L64)</f>
        <v>0</v>
      </c>
      <c r="M62" s="17">
        <f>SUM(M63:M64)</f>
        <v>0</v>
      </c>
      <c r="N62" s="33">
        <f t="shared" si="16"/>
        <v>0</v>
      </c>
      <c r="O62" s="34" t="str">
        <f t="shared" si="3"/>
        <v>нд</v>
      </c>
      <c r="P62" s="33">
        <f t="shared" si="12"/>
        <v>0</v>
      </c>
      <c r="Q62" s="34" t="str">
        <f t="shared" si="10"/>
        <v>нд</v>
      </c>
      <c r="R62" s="33">
        <f t="shared" si="4"/>
        <v>0</v>
      </c>
      <c r="S62" s="34" t="str">
        <f t="shared" si="11"/>
        <v>нд</v>
      </c>
      <c r="T62" s="33">
        <f t="shared" si="5"/>
        <v>0</v>
      </c>
      <c r="U62" s="34" t="str">
        <f t="shared" si="6"/>
        <v>нд</v>
      </c>
      <c r="V62" s="33">
        <f t="shared" si="7"/>
        <v>0</v>
      </c>
      <c r="W62" s="34" t="str">
        <f t="shared" si="8"/>
        <v>нд</v>
      </c>
      <c r="X62" s="24" t="s">
        <v>279</v>
      </c>
      <c r="Y62" s="35"/>
      <c r="Z62" s="35"/>
    </row>
    <row r="63" spans="1:26" s="36" customFormat="1" ht="63.75" customHeight="1" x14ac:dyDescent="0.25">
      <c r="A63" s="25" t="s">
        <v>85</v>
      </c>
      <c r="B63" s="19" t="s">
        <v>86</v>
      </c>
      <c r="C63" s="21" t="s">
        <v>14</v>
      </c>
      <c r="D63" s="14">
        <f t="shared" si="21"/>
        <v>0</v>
      </c>
      <c r="E63" s="14">
        <v>0</v>
      </c>
      <c r="F63" s="14">
        <v>0</v>
      </c>
      <c r="G63" s="14">
        <v>0</v>
      </c>
      <c r="H63" s="14">
        <v>0</v>
      </c>
      <c r="I63" s="14">
        <f t="shared" si="9"/>
        <v>0</v>
      </c>
      <c r="J63" s="17">
        <v>0</v>
      </c>
      <c r="K63" s="17">
        <v>0</v>
      </c>
      <c r="L63" s="17">
        <v>0</v>
      </c>
      <c r="M63" s="17">
        <v>0</v>
      </c>
      <c r="N63" s="33">
        <f t="shared" si="16"/>
        <v>0</v>
      </c>
      <c r="O63" s="34" t="str">
        <f t="shared" si="3"/>
        <v>нд</v>
      </c>
      <c r="P63" s="33">
        <f t="shared" si="12"/>
        <v>0</v>
      </c>
      <c r="Q63" s="34" t="str">
        <f t="shared" si="10"/>
        <v>нд</v>
      </c>
      <c r="R63" s="33">
        <f t="shared" si="4"/>
        <v>0</v>
      </c>
      <c r="S63" s="34" t="str">
        <f t="shared" si="11"/>
        <v>нд</v>
      </c>
      <c r="T63" s="33">
        <f t="shared" si="5"/>
        <v>0</v>
      </c>
      <c r="U63" s="34" t="str">
        <f t="shared" si="6"/>
        <v>нд</v>
      </c>
      <c r="V63" s="33">
        <f t="shared" si="7"/>
        <v>0</v>
      </c>
      <c r="W63" s="34" t="str">
        <f t="shared" si="8"/>
        <v>нд</v>
      </c>
      <c r="X63" s="24" t="s">
        <v>279</v>
      </c>
      <c r="Y63" s="35"/>
      <c r="Z63" s="35"/>
    </row>
    <row r="64" spans="1:26" s="36" customFormat="1" ht="72.75" customHeight="1" x14ac:dyDescent="0.25">
      <c r="A64" s="25" t="s">
        <v>87</v>
      </c>
      <c r="B64" s="19" t="s">
        <v>88</v>
      </c>
      <c r="C64" s="21" t="s">
        <v>14</v>
      </c>
      <c r="D64" s="14">
        <f t="shared" si="21"/>
        <v>0</v>
      </c>
      <c r="E64" s="14">
        <v>0</v>
      </c>
      <c r="F64" s="14">
        <v>0</v>
      </c>
      <c r="G64" s="14">
        <v>0</v>
      </c>
      <c r="H64" s="14">
        <v>0</v>
      </c>
      <c r="I64" s="14">
        <f t="shared" si="9"/>
        <v>0</v>
      </c>
      <c r="J64" s="17">
        <v>0</v>
      </c>
      <c r="K64" s="17">
        <v>0</v>
      </c>
      <c r="L64" s="17">
        <v>0</v>
      </c>
      <c r="M64" s="17">
        <v>0</v>
      </c>
      <c r="N64" s="33">
        <f t="shared" si="16"/>
        <v>0</v>
      </c>
      <c r="O64" s="34" t="str">
        <f t="shared" si="3"/>
        <v>нд</v>
      </c>
      <c r="P64" s="33">
        <f t="shared" si="12"/>
        <v>0</v>
      </c>
      <c r="Q64" s="34" t="str">
        <f t="shared" si="10"/>
        <v>нд</v>
      </c>
      <c r="R64" s="33">
        <f t="shared" si="4"/>
        <v>0</v>
      </c>
      <c r="S64" s="34" t="str">
        <f t="shared" si="11"/>
        <v>нд</v>
      </c>
      <c r="T64" s="33">
        <f t="shared" si="5"/>
        <v>0</v>
      </c>
      <c r="U64" s="34" t="str">
        <f t="shared" si="6"/>
        <v>нд</v>
      </c>
      <c r="V64" s="33">
        <f t="shared" si="7"/>
        <v>0</v>
      </c>
      <c r="W64" s="34" t="str">
        <f t="shared" si="8"/>
        <v>нд</v>
      </c>
      <c r="X64" s="24" t="s">
        <v>279</v>
      </c>
      <c r="Y64" s="35"/>
      <c r="Z64" s="35"/>
    </row>
    <row r="65" spans="1:26" s="36" customFormat="1" ht="46.5" customHeight="1" x14ac:dyDescent="0.25">
      <c r="A65" s="25" t="s">
        <v>89</v>
      </c>
      <c r="B65" s="19" t="s">
        <v>90</v>
      </c>
      <c r="C65" s="21" t="s">
        <v>14</v>
      </c>
      <c r="D65" s="14">
        <f>SUM(E65:H65)</f>
        <v>115.28816006</v>
      </c>
      <c r="E65" s="17">
        <f>SUM(E66,E70,E74,E76)</f>
        <v>0</v>
      </c>
      <c r="F65" s="17">
        <f>SUM(F66,F70,F74,F76)</f>
        <v>0</v>
      </c>
      <c r="G65" s="17">
        <f>SUM(G66,G70,G74,G76)</f>
        <v>115.28816006</v>
      </c>
      <c r="H65" s="17">
        <f>SUM(H66,H70,H74,H76)</f>
        <v>0</v>
      </c>
      <c r="I65" s="14">
        <f t="shared" si="9"/>
        <v>5.2454721099999997</v>
      </c>
      <c r="J65" s="17">
        <f>SUM(J66,J70,J74,J76)</f>
        <v>0</v>
      </c>
      <c r="K65" s="17">
        <f>SUM(K66,K70,K74,K76)</f>
        <v>8.1923679999999999E-2</v>
      </c>
      <c r="L65" s="17">
        <f>SUM(L66,L70,L74,L76)</f>
        <v>5.1635484299999996</v>
      </c>
      <c r="M65" s="17">
        <f>SUM(M66,M70,M74,M76)</f>
        <v>0</v>
      </c>
      <c r="N65" s="33">
        <f t="shared" si="16"/>
        <v>-110.04268795</v>
      </c>
      <c r="O65" s="34">
        <f t="shared" si="3"/>
        <v>-0.95450120717279152</v>
      </c>
      <c r="P65" s="33">
        <f t="shared" si="12"/>
        <v>0</v>
      </c>
      <c r="Q65" s="34" t="str">
        <f t="shared" si="10"/>
        <v>нд</v>
      </c>
      <c r="R65" s="33">
        <f t="shared" si="4"/>
        <v>8.1923679999999999E-2</v>
      </c>
      <c r="S65" s="34" t="str">
        <f t="shared" si="11"/>
        <v>нд</v>
      </c>
      <c r="T65" s="33">
        <f t="shared" si="5"/>
        <v>-110.12461162999999</v>
      </c>
      <c r="U65" s="34">
        <f t="shared" si="6"/>
        <v>-0.95521180642216241</v>
      </c>
      <c r="V65" s="33">
        <f t="shared" si="7"/>
        <v>0</v>
      </c>
      <c r="W65" s="34" t="str">
        <f t="shared" si="8"/>
        <v>нд</v>
      </c>
      <c r="X65" s="24" t="s">
        <v>279</v>
      </c>
      <c r="Y65" s="35"/>
      <c r="Z65" s="35"/>
    </row>
    <row r="66" spans="1:26" s="36" customFormat="1" ht="61.5" customHeight="1" x14ac:dyDescent="0.25">
      <c r="A66" s="25" t="s">
        <v>91</v>
      </c>
      <c r="B66" s="19" t="s">
        <v>92</v>
      </c>
      <c r="C66" s="21" t="s">
        <v>14</v>
      </c>
      <c r="D66" s="14">
        <f>D67+D68</f>
        <v>6.0730000000000004</v>
      </c>
      <c r="E66" s="14">
        <f t="shared" ref="E66:H66" si="23">E67+E68</f>
        <v>0</v>
      </c>
      <c r="F66" s="14">
        <f t="shared" si="23"/>
        <v>0</v>
      </c>
      <c r="G66" s="14">
        <f t="shared" si="23"/>
        <v>6.0730000000000004</v>
      </c>
      <c r="H66" s="14">
        <f t="shared" si="23"/>
        <v>0</v>
      </c>
      <c r="I66" s="14">
        <f t="shared" si="9"/>
        <v>0</v>
      </c>
      <c r="J66" s="17">
        <f>SUM(J67:J68)</f>
        <v>0</v>
      </c>
      <c r="K66" s="17">
        <f>SUM(K67:K68)</f>
        <v>0</v>
      </c>
      <c r="L66" s="17">
        <f>SUM(L67:L68)</f>
        <v>0</v>
      </c>
      <c r="M66" s="17">
        <f>SUM(M67:M68)</f>
        <v>0</v>
      </c>
      <c r="N66" s="33">
        <f t="shared" si="16"/>
        <v>-6.0730000000000004</v>
      </c>
      <c r="O66" s="34">
        <f t="shared" si="3"/>
        <v>-1</v>
      </c>
      <c r="P66" s="33">
        <f t="shared" si="12"/>
        <v>0</v>
      </c>
      <c r="Q66" s="34" t="str">
        <f t="shared" si="10"/>
        <v>нд</v>
      </c>
      <c r="R66" s="33">
        <f t="shared" si="4"/>
        <v>0</v>
      </c>
      <c r="S66" s="34" t="str">
        <f t="shared" si="11"/>
        <v>нд</v>
      </c>
      <c r="T66" s="33">
        <f t="shared" si="5"/>
        <v>-6.0730000000000004</v>
      </c>
      <c r="U66" s="34">
        <f t="shared" si="6"/>
        <v>-1</v>
      </c>
      <c r="V66" s="33">
        <f t="shared" si="7"/>
        <v>0</v>
      </c>
      <c r="W66" s="34" t="str">
        <f t="shared" si="8"/>
        <v>нд</v>
      </c>
      <c r="X66" s="24" t="s">
        <v>279</v>
      </c>
      <c r="Y66" s="35"/>
      <c r="Z66" s="35"/>
    </row>
    <row r="67" spans="1:26" s="36" customFormat="1" ht="47.25" customHeight="1" x14ac:dyDescent="0.25">
      <c r="A67" s="25" t="s">
        <v>93</v>
      </c>
      <c r="B67" s="19" t="s">
        <v>94</v>
      </c>
      <c r="C67" s="21" t="s">
        <v>14</v>
      </c>
      <c r="D67" s="14">
        <f t="shared" ref="D67:D78" si="24">SUM(E67:H67)</f>
        <v>0</v>
      </c>
      <c r="E67" s="14">
        <f>F67+G67+H67+I67</f>
        <v>0</v>
      </c>
      <c r="F67" s="14">
        <f>G67+H67+I67+J67</f>
        <v>0</v>
      </c>
      <c r="G67" s="14">
        <f>H67+I67+J67+K67</f>
        <v>0</v>
      </c>
      <c r="H67" s="14">
        <f>I67+J67+K67+L67</f>
        <v>0</v>
      </c>
      <c r="I67" s="14">
        <f t="shared" si="9"/>
        <v>0</v>
      </c>
      <c r="J67" s="17">
        <v>0</v>
      </c>
      <c r="K67" s="17">
        <v>0</v>
      </c>
      <c r="L67" s="17">
        <v>0</v>
      </c>
      <c r="M67" s="17">
        <v>0</v>
      </c>
      <c r="N67" s="33">
        <f t="shared" si="16"/>
        <v>0</v>
      </c>
      <c r="O67" s="34" t="str">
        <f t="shared" si="3"/>
        <v>нд</v>
      </c>
      <c r="P67" s="33">
        <f t="shared" si="12"/>
        <v>0</v>
      </c>
      <c r="Q67" s="34" t="str">
        <f t="shared" si="10"/>
        <v>нд</v>
      </c>
      <c r="R67" s="33">
        <f t="shared" si="4"/>
        <v>0</v>
      </c>
      <c r="S67" s="34" t="str">
        <f t="shared" si="11"/>
        <v>нд</v>
      </c>
      <c r="T67" s="33">
        <f t="shared" si="5"/>
        <v>0</v>
      </c>
      <c r="U67" s="34" t="str">
        <f t="shared" si="6"/>
        <v>нд</v>
      </c>
      <c r="V67" s="33">
        <f t="shared" si="7"/>
        <v>0</v>
      </c>
      <c r="W67" s="34" t="str">
        <f t="shared" si="8"/>
        <v>нд</v>
      </c>
      <c r="X67" s="24" t="s">
        <v>279</v>
      </c>
      <c r="Y67" s="35"/>
      <c r="Z67" s="35"/>
    </row>
    <row r="68" spans="1:26" s="36" customFormat="1" ht="53.25" customHeight="1" x14ac:dyDescent="0.25">
      <c r="A68" s="25" t="s">
        <v>95</v>
      </c>
      <c r="B68" s="19" t="s">
        <v>96</v>
      </c>
      <c r="C68" s="21" t="s">
        <v>14</v>
      </c>
      <c r="D68" s="14">
        <f>SUM(E68:H68)</f>
        <v>6.0730000000000004</v>
      </c>
      <c r="E68" s="17">
        <f>SUM(E69)</f>
        <v>0</v>
      </c>
      <c r="F68" s="17">
        <f>SUM(F69)</f>
        <v>0</v>
      </c>
      <c r="G68" s="17">
        <f>SUM(G69)</f>
        <v>6.0730000000000004</v>
      </c>
      <c r="H68" s="17">
        <f>SUM(H69)</f>
        <v>0</v>
      </c>
      <c r="I68" s="17">
        <f t="shared" ref="I68:M68" si="25">SUM(I69)</f>
        <v>0</v>
      </c>
      <c r="J68" s="17">
        <f t="shared" si="25"/>
        <v>0</v>
      </c>
      <c r="K68" s="17">
        <f t="shared" si="25"/>
        <v>0</v>
      </c>
      <c r="L68" s="17">
        <f t="shared" si="25"/>
        <v>0</v>
      </c>
      <c r="M68" s="17">
        <f t="shared" si="25"/>
        <v>0</v>
      </c>
      <c r="N68" s="33">
        <f>I68-D68</f>
        <v>-6.0730000000000004</v>
      </c>
      <c r="O68" s="34">
        <f t="shared" si="3"/>
        <v>-1</v>
      </c>
      <c r="P68" s="33">
        <f t="shared" si="12"/>
        <v>0</v>
      </c>
      <c r="Q68" s="34" t="str">
        <f t="shared" si="10"/>
        <v>нд</v>
      </c>
      <c r="R68" s="33">
        <f t="shared" si="4"/>
        <v>0</v>
      </c>
      <c r="S68" s="34" t="str">
        <f t="shared" si="11"/>
        <v>нд</v>
      </c>
      <c r="T68" s="33">
        <f t="shared" si="5"/>
        <v>-6.0730000000000004</v>
      </c>
      <c r="U68" s="34">
        <f t="shared" si="6"/>
        <v>-1</v>
      </c>
      <c r="V68" s="33">
        <f t="shared" si="7"/>
        <v>0</v>
      </c>
      <c r="W68" s="34" t="str">
        <f t="shared" si="8"/>
        <v>нд</v>
      </c>
      <c r="X68" s="24" t="s">
        <v>279</v>
      </c>
      <c r="Y68" s="35"/>
      <c r="Z68" s="35"/>
    </row>
    <row r="69" spans="1:26" ht="68.25" customHeight="1" x14ac:dyDescent="0.25">
      <c r="A69" s="16" t="s">
        <v>95</v>
      </c>
      <c r="B69" s="45" t="s">
        <v>282</v>
      </c>
      <c r="C69" s="46" t="s">
        <v>283</v>
      </c>
      <c r="D69" s="20">
        <f>SUM(E69:H69)</f>
        <v>6.0730000000000004</v>
      </c>
      <c r="E69" s="20">
        <v>0</v>
      </c>
      <c r="F69" s="20">
        <v>0</v>
      </c>
      <c r="G69" s="20">
        <v>6.0730000000000004</v>
      </c>
      <c r="H69" s="20">
        <v>0</v>
      </c>
      <c r="I69" s="20">
        <f>J69+K69+L69+M69</f>
        <v>0</v>
      </c>
      <c r="J69" s="15">
        <v>0</v>
      </c>
      <c r="K69" s="15">
        <v>0</v>
      </c>
      <c r="L69" s="15">
        <v>0</v>
      </c>
      <c r="M69" s="15">
        <v>0</v>
      </c>
      <c r="N69" s="26">
        <f t="shared" si="16"/>
        <v>-6.0730000000000004</v>
      </c>
      <c r="O69" s="27">
        <f t="shared" si="3"/>
        <v>-1</v>
      </c>
      <c r="P69" s="26">
        <f t="shared" si="12"/>
        <v>0</v>
      </c>
      <c r="Q69" s="34" t="str">
        <f t="shared" si="10"/>
        <v>нд</v>
      </c>
      <c r="R69" s="26">
        <f t="shared" si="4"/>
        <v>0</v>
      </c>
      <c r="S69" s="34" t="str">
        <f t="shared" si="11"/>
        <v>нд</v>
      </c>
      <c r="T69" s="26">
        <f t="shared" si="5"/>
        <v>-6.0730000000000004</v>
      </c>
      <c r="U69" s="27">
        <f t="shared" si="6"/>
        <v>-1</v>
      </c>
      <c r="V69" s="26">
        <f t="shared" si="7"/>
        <v>0</v>
      </c>
      <c r="W69" s="27" t="str">
        <f t="shared" si="8"/>
        <v>нд</v>
      </c>
      <c r="X69" s="23" t="s">
        <v>353</v>
      </c>
      <c r="Y69" s="10"/>
      <c r="Z69" s="10"/>
    </row>
    <row r="70" spans="1:26" s="36" customFormat="1" ht="65.25" customHeight="1" x14ac:dyDescent="0.25">
      <c r="A70" s="25" t="s">
        <v>97</v>
      </c>
      <c r="B70" s="19" t="s">
        <v>98</v>
      </c>
      <c r="C70" s="21" t="s">
        <v>14</v>
      </c>
      <c r="D70" s="14">
        <f t="shared" si="24"/>
        <v>0</v>
      </c>
      <c r="E70" s="17">
        <f t="shared" ref="E70:M70" si="26">SUM(E71,E73)</f>
        <v>0</v>
      </c>
      <c r="F70" s="17">
        <f t="shared" si="26"/>
        <v>0</v>
      </c>
      <c r="G70" s="17">
        <f t="shared" si="26"/>
        <v>0</v>
      </c>
      <c r="H70" s="17">
        <f t="shared" si="26"/>
        <v>0</v>
      </c>
      <c r="I70" s="17">
        <f t="shared" si="26"/>
        <v>5.1635484299999996</v>
      </c>
      <c r="J70" s="17">
        <f t="shared" si="26"/>
        <v>0</v>
      </c>
      <c r="K70" s="17">
        <f t="shared" si="26"/>
        <v>0</v>
      </c>
      <c r="L70" s="17">
        <f t="shared" si="26"/>
        <v>5.1635484299999996</v>
      </c>
      <c r="M70" s="17">
        <f t="shared" si="26"/>
        <v>0</v>
      </c>
      <c r="N70" s="33">
        <f t="shared" si="16"/>
        <v>5.1635484299999996</v>
      </c>
      <c r="O70" s="34" t="str">
        <f t="shared" si="3"/>
        <v>нд</v>
      </c>
      <c r="P70" s="33">
        <f t="shared" si="12"/>
        <v>0</v>
      </c>
      <c r="Q70" s="34" t="str">
        <f t="shared" si="10"/>
        <v>нд</v>
      </c>
      <c r="R70" s="33">
        <f t="shared" si="4"/>
        <v>0</v>
      </c>
      <c r="S70" s="34" t="str">
        <f t="shared" si="11"/>
        <v>нд</v>
      </c>
      <c r="T70" s="33">
        <f t="shared" si="5"/>
        <v>5.1635484299999996</v>
      </c>
      <c r="U70" s="34" t="str">
        <f t="shared" si="6"/>
        <v>нд</v>
      </c>
      <c r="V70" s="33">
        <f t="shared" si="7"/>
        <v>0</v>
      </c>
      <c r="W70" s="34" t="str">
        <f t="shared" si="8"/>
        <v>нд</v>
      </c>
      <c r="X70" s="24" t="s">
        <v>279</v>
      </c>
      <c r="Y70" s="35"/>
      <c r="Z70" s="35"/>
    </row>
    <row r="71" spans="1:26" s="36" customFormat="1" ht="33" customHeight="1" x14ac:dyDescent="0.25">
      <c r="A71" s="25" t="s">
        <v>99</v>
      </c>
      <c r="B71" s="19" t="s">
        <v>100</v>
      </c>
      <c r="C71" s="21" t="s">
        <v>14</v>
      </c>
      <c r="D71" s="14">
        <f>SUM(E71:H71)</f>
        <v>0</v>
      </c>
      <c r="E71" s="17">
        <f>SUM(E72)</f>
        <v>0</v>
      </c>
      <c r="F71" s="17">
        <f>SUM(F72)</f>
        <v>0</v>
      </c>
      <c r="G71" s="17">
        <f>SUM(G72)</f>
        <v>0</v>
      </c>
      <c r="H71" s="17">
        <f>SUM(H72)</f>
        <v>0</v>
      </c>
      <c r="I71" s="14">
        <f>J71+K71+L71+M71</f>
        <v>5.1635484299999996</v>
      </c>
      <c r="J71" s="17">
        <f>SUM(J72)</f>
        <v>0</v>
      </c>
      <c r="K71" s="17">
        <f>SUM(K72)</f>
        <v>0</v>
      </c>
      <c r="L71" s="17">
        <f>SUM(L72)</f>
        <v>5.1635484299999996</v>
      </c>
      <c r="M71" s="17">
        <f>SUM(M72)</f>
        <v>0</v>
      </c>
      <c r="N71" s="33">
        <f t="shared" si="16"/>
        <v>5.1635484299999996</v>
      </c>
      <c r="O71" s="34" t="str">
        <f t="shared" si="3"/>
        <v>нд</v>
      </c>
      <c r="P71" s="33">
        <f t="shared" si="12"/>
        <v>0</v>
      </c>
      <c r="Q71" s="34" t="str">
        <f t="shared" si="10"/>
        <v>нд</v>
      </c>
      <c r="R71" s="33">
        <f t="shared" si="4"/>
        <v>0</v>
      </c>
      <c r="S71" s="34" t="str">
        <f t="shared" si="11"/>
        <v>нд</v>
      </c>
      <c r="T71" s="33">
        <f t="shared" si="5"/>
        <v>5.1635484299999996</v>
      </c>
      <c r="U71" s="34" t="str">
        <f t="shared" si="6"/>
        <v>нд</v>
      </c>
      <c r="V71" s="33">
        <f t="shared" si="7"/>
        <v>0</v>
      </c>
      <c r="W71" s="34" t="str">
        <f t="shared" si="8"/>
        <v>нд</v>
      </c>
      <c r="X71" s="24" t="s">
        <v>279</v>
      </c>
      <c r="Y71" s="35"/>
      <c r="Z71" s="35"/>
    </row>
    <row r="72" spans="1:26" ht="32.25" customHeight="1" x14ac:dyDescent="0.25">
      <c r="A72" s="47" t="s">
        <v>99</v>
      </c>
      <c r="B72" s="48" t="s">
        <v>13</v>
      </c>
      <c r="C72" s="46" t="s">
        <v>101</v>
      </c>
      <c r="D72" s="20">
        <f>SUM(E72:H72)</f>
        <v>0</v>
      </c>
      <c r="E72" s="20">
        <v>0</v>
      </c>
      <c r="F72" s="20">
        <v>0</v>
      </c>
      <c r="G72" s="20">
        <v>0</v>
      </c>
      <c r="H72" s="20">
        <v>0</v>
      </c>
      <c r="I72" s="20">
        <f>J72+K72+L72+M72</f>
        <v>5.1635484299999996</v>
      </c>
      <c r="J72" s="15">
        <f>SUM(J73:J73)</f>
        <v>0</v>
      </c>
      <c r="K72" s="15">
        <f>SUM(K73:K73)</f>
        <v>0</v>
      </c>
      <c r="L72" s="15">
        <v>5.1635484299999996</v>
      </c>
      <c r="M72" s="15">
        <v>0</v>
      </c>
      <c r="N72" s="26">
        <f>I72-D72</f>
        <v>5.1635484299999996</v>
      </c>
      <c r="O72" s="27" t="str">
        <f t="shared" si="3"/>
        <v>нд</v>
      </c>
      <c r="P72" s="26">
        <f t="shared" si="12"/>
        <v>0</v>
      </c>
      <c r="Q72" s="34" t="str">
        <f t="shared" si="10"/>
        <v>нд</v>
      </c>
      <c r="R72" s="26">
        <f t="shared" si="4"/>
        <v>0</v>
      </c>
      <c r="S72" s="34" t="str">
        <f t="shared" si="11"/>
        <v>нд</v>
      </c>
      <c r="T72" s="26">
        <f t="shared" si="5"/>
        <v>5.1635484299999996</v>
      </c>
      <c r="U72" s="27" t="str">
        <f t="shared" si="6"/>
        <v>нд</v>
      </c>
      <c r="V72" s="26">
        <f t="shared" si="7"/>
        <v>0</v>
      </c>
      <c r="W72" s="27" t="str">
        <f t="shared" si="8"/>
        <v>нд</v>
      </c>
      <c r="X72" s="23" t="s">
        <v>279</v>
      </c>
      <c r="Y72" s="10"/>
      <c r="Z72" s="10"/>
    </row>
    <row r="73" spans="1:26" s="36" customFormat="1" ht="45.75" customHeight="1" x14ac:dyDescent="0.25">
      <c r="A73" s="25" t="s">
        <v>102</v>
      </c>
      <c r="B73" s="19" t="s">
        <v>103</v>
      </c>
      <c r="C73" s="21" t="s">
        <v>14</v>
      </c>
      <c r="D73" s="14">
        <f>SUM(E73:H73)</f>
        <v>0</v>
      </c>
      <c r="E73" s="17">
        <v>0</v>
      </c>
      <c r="F73" s="17">
        <v>0</v>
      </c>
      <c r="G73" s="17">
        <v>0</v>
      </c>
      <c r="H73" s="17">
        <v>0</v>
      </c>
      <c r="I73" s="14">
        <f t="shared" si="9"/>
        <v>0</v>
      </c>
      <c r="J73" s="17">
        <v>0</v>
      </c>
      <c r="K73" s="17">
        <v>0</v>
      </c>
      <c r="L73" s="17">
        <v>0</v>
      </c>
      <c r="M73" s="17">
        <v>0</v>
      </c>
      <c r="N73" s="33">
        <f t="shared" si="16"/>
        <v>0</v>
      </c>
      <c r="O73" s="34" t="str">
        <f t="shared" si="3"/>
        <v>нд</v>
      </c>
      <c r="P73" s="33">
        <f t="shared" si="12"/>
        <v>0</v>
      </c>
      <c r="Q73" s="34" t="str">
        <f t="shared" si="10"/>
        <v>нд</v>
      </c>
      <c r="R73" s="33">
        <f t="shared" si="4"/>
        <v>0</v>
      </c>
      <c r="S73" s="34" t="str">
        <f t="shared" si="11"/>
        <v>нд</v>
      </c>
      <c r="T73" s="33">
        <f t="shared" si="5"/>
        <v>0</v>
      </c>
      <c r="U73" s="34" t="str">
        <f t="shared" si="6"/>
        <v>нд</v>
      </c>
      <c r="V73" s="33">
        <f t="shared" si="7"/>
        <v>0</v>
      </c>
      <c r="W73" s="34" t="str">
        <f t="shared" si="8"/>
        <v>нд</v>
      </c>
      <c r="X73" s="24" t="s">
        <v>279</v>
      </c>
      <c r="Y73" s="35"/>
      <c r="Z73" s="35"/>
    </row>
    <row r="74" spans="1:26" s="36" customFormat="1" ht="32.25" customHeight="1" x14ac:dyDescent="0.25">
      <c r="A74" s="25" t="s">
        <v>104</v>
      </c>
      <c r="B74" s="19" t="s">
        <v>105</v>
      </c>
      <c r="C74" s="21" t="s">
        <v>14</v>
      </c>
      <c r="D74" s="14">
        <f>SUM(E74:H74)</f>
        <v>109.21516006</v>
      </c>
      <c r="E74" s="17">
        <f t="shared" ref="E74:M74" si="27">SUM(E75)</f>
        <v>0</v>
      </c>
      <c r="F74" s="17">
        <f t="shared" si="27"/>
        <v>0</v>
      </c>
      <c r="G74" s="17">
        <f t="shared" si="27"/>
        <v>109.21516006</v>
      </c>
      <c r="H74" s="17">
        <f t="shared" si="27"/>
        <v>0</v>
      </c>
      <c r="I74" s="17">
        <f t="shared" si="27"/>
        <v>8.1923679999999999E-2</v>
      </c>
      <c r="J74" s="17">
        <f t="shared" si="27"/>
        <v>0</v>
      </c>
      <c r="K74" s="17">
        <f t="shared" si="27"/>
        <v>8.1923679999999999E-2</v>
      </c>
      <c r="L74" s="17">
        <f t="shared" si="27"/>
        <v>0</v>
      </c>
      <c r="M74" s="17">
        <f t="shared" si="27"/>
        <v>0</v>
      </c>
      <c r="N74" s="33">
        <f t="shared" si="16"/>
        <v>-109.13323638</v>
      </c>
      <c r="O74" s="34">
        <f t="shared" si="3"/>
        <v>-0.99924988728712205</v>
      </c>
      <c r="P74" s="33">
        <f t="shared" si="12"/>
        <v>0</v>
      </c>
      <c r="Q74" s="34" t="str">
        <f t="shared" si="10"/>
        <v>нд</v>
      </c>
      <c r="R74" s="33">
        <f t="shared" si="4"/>
        <v>8.1923679999999999E-2</v>
      </c>
      <c r="S74" s="34" t="str">
        <f t="shared" si="11"/>
        <v>нд</v>
      </c>
      <c r="T74" s="33">
        <f t="shared" si="5"/>
        <v>-109.21516006</v>
      </c>
      <c r="U74" s="34">
        <f t="shared" si="6"/>
        <v>-1</v>
      </c>
      <c r="V74" s="33">
        <f t="shared" si="7"/>
        <v>0</v>
      </c>
      <c r="W74" s="34" t="str">
        <f t="shared" si="8"/>
        <v>нд</v>
      </c>
      <c r="X74" s="24" t="s">
        <v>279</v>
      </c>
      <c r="Y74" s="35"/>
      <c r="Z74" s="35"/>
    </row>
    <row r="75" spans="1:26" ht="101.25" customHeight="1" x14ac:dyDescent="0.25">
      <c r="A75" s="47" t="s">
        <v>104</v>
      </c>
      <c r="B75" s="48" t="s">
        <v>251</v>
      </c>
      <c r="C75" s="46" t="s">
        <v>252</v>
      </c>
      <c r="D75" s="20">
        <f>SUM(E75:H75)</f>
        <v>109.21516006</v>
      </c>
      <c r="E75" s="20">
        <v>0</v>
      </c>
      <c r="F75" s="20">
        <v>0</v>
      </c>
      <c r="G75" s="20">
        <v>109.21516006</v>
      </c>
      <c r="H75" s="20">
        <v>0</v>
      </c>
      <c r="I75" s="20">
        <f>J75+K75+L75+M75</f>
        <v>8.1923679999999999E-2</v>
      </c>
      <c r="J75" s="15">
        <v>0</v>
      </c>
      <c r="K75" s="15">
        <v>8.1923679999999999E-2</v>
      </c>
      <c r="L75" s="15">
        <v>0</v>
      </c>
      <c r="M75" s="15">
        <v>0</v>
      </c>
      <c r="N75" s="26">
        <f>I75-D75</f>
        <v>-109.13323638</v>
      </c>
      <c r="O75" s="27">
        <f t="shared" si="3"/>
        <v>-0.99924988728712205</v>
      </c>
      <c r="P75" s="26">
        <f t="shared" si="12"/>
        <v>0</v>
      </c>
      <c r="Q75" s="34" t="str">
        <f t="shared" si="10"/>
        <v>нд</v>
      </c>
      <c r="R75" s="26">
        <f t="shared" si="4"/>
        <v>8.1923679999999999E-2</v>
      </c>
      <c r="S75" s="34" t="str">
        <f t="shared" si="11"/>
        <v>нд</v>
      </c>
      <c r="T75" s="26">
        <f t="shared" si="5"/>
        <v>-109.21516006</v>
      </c>
      <c r="U75" s="27">
        <f t="shared" si="6"/>
        <v>-1</v>
      </c>
      <c r="V75" s="26">
        <f t="shared" si="7"/>
        <v>0</v>
      </c>
      <c r="W75" s="27" t="str">
        <f t="shared" si="8"/>
        <v>нд</v>
      </c>
      <c r="X75" s="23" t="s">
        <v>354</v>
      </c>
      <c r="Y75" s="10"/>
      <c r="Z75" s="10"/>
    </row>
    <row r="76" spans="1:26" s="36" customFormat="1" ht="48.75" customHeight="1" x14ac:dyDescent="0.25">
      <c r="A76" s="25" t="s">
        <v>106</v>
      </c>
      <c r="B76" s="19" t="s">
        <v>107</v>
      </c>
      <c r="C76" s="21" t="s">
        <v>14</v>
      </c>
      <c r="D76" s="14">
        <f t="shared" si="24"/>
        <v>0</v>
      </c>
      <c r="E76" s="14">
        <v>0</v>
      </c>
      <c r="F76" s="14">
        <v>0</v>
      </c>
      <c r="G76" s="14">
        <v>0</v>
      </c>
      <c r="H76" s="14">
        <v>0</v>
      </c>
      <c r="I76" s="14">
        <f t="shared" si="9"/>
        <v>0</v>
      </c>
      <c r="J76" s="17">
        <f>SUM(J77:J78)</f>
        <v>0</v>
      </c>
      <c r="K76" s="17">
        <f>SUM(K77:K78)</f>
        <v>0</v>
      </c>
      <c r="L76" s="17">
        <f>SUM(L77:L78)</f>
        <v>0</v>
      </c>
      <c r="M76" s="17">
        <f>SUM(M77:M78)</f>
        <v>0</v>
      </c>
      <c r="N76" s="33">
        <f t="shared" si="16"/>
        <v>0</v>
      </c>
      <c r="O76" s="34" t="str">
        <f t="shared" si="3"/>
        <v>нд</v>
      </c>
      <c r="P76" s="33">
        <f t="shared" si="12"/>
        <v>0</v>
      </c>
      <c r="Q76" s="34" t="str">
        <f t="shared" si="10"/>
        <v>нд</v>
      </c>
      <c r="R76" s="33">
        <f t="shared" si="4"/>
        <v>0</v>
      </c>
      <c r="S76" s="34" t="str">
        <f t="shared" si="11"/>
        <v>нд</v>
      </c>
      <c r="T76" s="33">
        <f t="shared" si="5"/>
        <v>0</v>
      </c>
      <c r="U76" s="34" t="str">
        <f t="shared" si="6"/>
        <v>нд</v>
      </c>
      <c r="V76" s="33">
        <f t="shared" si="7"/>
        <v>0</v>
      </c>
      <c r="W76" s="34" t="str">
        <f t="shared" si="8"/>
        <v>нд</v>
      </c>
      <c r="X76" s="24" t="s">
        <v>279</v>
      </c>
      <c r="Y76" s="35"/>
      <c r="Z76" s="35"/>
    </row>
    <row r="77" spans="1:26" s="36" customFormat="1" ht="33.75" customHeight="1" x14ac:dyDescent="0.25">
      <c r="A77" s="25" t="s">
        <v>108</v>
      </c>
      <c r="B77" s="19" t="s">
        <v>109</v>
      </c>
      <c r="C77" s="21" t="s">
        <v>14</v>
      </c>
      <c r="D77" s="14">
        <f t="shared" si="24"/>
        <v>0</v>
      </c>
      <c r="E77" s="14">
        <v>0</v>
      </c>
      <c r="F77" s="14">
        <v>0</v>
      </c>
      <c r="G77" s="14">
        <v>0</v>
      </c>
      <c r="H77" s="14">
        <v>0</v>
      </c>
      <c r="I77" s="14">
        <f t="shared" si="9"/>
        <v>0</v>
      </c>
      <c r="J77" s="17">
        <v>0</v>
      </c>
      <c r="K77" s="17">
        <v>0</v>
      </c>
      <c r="L77" s="17">
        <v>0</v>
      </c>
      <c r="M77" s="17">
        <v>0</v>
      </c>
      <c r="N77" s="33">
        <f t="shared" si="16"/>
        <v>0</v>
      </c>
      <c r="O77" s="34" t="str">
        <f t="shared" si="3"/>
        <v>нд</v>
      </c>
      <c r="P77" s="33">
        <f t="shared" si="12"/>
        <v>0</v>
      </c>
      <c r="Q77" s="34" t="str">
        <f t="shared" si="10"/>
        <v>нд</v>
      </c>
      <c r="R77" s="33">
        <f t="shared" si="4"/>
        <v>0</v>
      </c>
      <c r="S77" s="34" t="str">
        <f t="shared" si="11"/>
        <v>нд</v>
      </c>
      <c r="T77" s="33">
        <f t="shared" si="5"/>
        <v>0</v>
      </c>
      <c r="U77" s="34" t="str">
        <f t="shared" si="6"/>
        <v>нд</v>
      </c>
      <c r="V77" s="33">
        <f t="shared" si="7"/>
        <v>0</v>
      </c>
      <c r="W77" s="34" t="str">
        <f t="shared" si="8"/>
        <v>нд</v>
      </c>
      <c r="X77" s="24" t="s">
        <v>279</v>
      </c>
      <c r="Y77" s="35"/>
      <c r="Z77" s="35"/>
    </row>
    <row r="78" spans="1:26" s="36" customFormat="1" ht="48" customHeight="1" x14ac:dyDescent="0.25">
      <c r="A78" s="25" t="s">
        <v>110</v>
      </c>
      <c r="B78" s="19" t="s">
        <v>111</v>
      </c>
      <c r="C78" s="21" t="s">
        <v>14</v>
      </c>
      <c r="D78" s="14">
        <f t="shared" si="24"/>
        <v>0</v>
      </c>
      <c r="E78" s="14">
        <v>0</v>
      </c>
      <c r="F78" s="14">
        <v>0</v>
      </c>
      <c r="G78" s="14">
        <v>0</v>
      </c>
      <c r="H78" s="14">
        <v>0</v>
      </c>
      <c r="I78" s="14">
        <f t="shared" si="9"/>
        <v>0</v>
      </c>
      <c r="J78" s="17">
        <v>0</v>
      </c>
      <c r="K78" s="17">
        <v>0</v>
      </c>
      <c r="L78" s="17">
        <v>0</v>
      </c>
      <c r="M78" s="17">
        <v>0</v>
      </c>
      <c r="N78" s="33">
        <f t="shared" si="16"/>
        <v>0</v>
      </c>
      <c r="O78" s="34" t="str">
        <f t="shared" si="3"/>
        <v>нд</v>
      </c>
      <c r="P78" s="33">
        <f t="shared" si="12"/>
        <v>0</v>
      </c>
      <c r="Q78" s="34" t="str">
        <f t="shared" si="10"/>
        <v>нд</v>
      </c>
      <c r="R78" s="33">
        <f t="shared" si="4"/>
        <v>0</v>
      </c>
      <c r="S78" s="34" t="str">
        <f t="shared" si="11"/>
        <v>нд</v>
      </c>
      <c r="T78" s="33">
        <f t="shared" si="5"/>
        <v>0</v>
      </c>
      <c r="U78" s="34" t="str">
        <f t="shared" si="6"/>
        <v>нд</v>
      </c>
      <c r="V78" s="33">
        <f t="shared" si="7"/>
        <v>0</v>
      </c>
      <c r="W78" s="34" t="str">
        <f t="shared" si="8"/>
        <v>нд</v>
      </c>
      <c r="X78" s="24" t="s">
        <v>279</v>
      </c>
      <c r="Y78" s="35"/>
      <c r="Z78" s="35"/>
    </row>
    <row r="79" spans="1:26" s="36" customFormat="1" ht="66" customHeight="1" x14ac:dyDescent="0.25">
      <c r="A79" s="25" t="s">
        <v>112</v>
      </c>
      <c r="B79" s="19" t="s">
        <v>113</v>
      </c>
      <c r="C79" s="21" t="s">
        <v>14</v>
      </c>
      <c r="D79" s="14">
        <f>SUM(E79:H79)</f>
        <v>6678.9576670999995</v>
      </c>
      <c r="E79" s="17">
        <f>SUM(E80:E81)</f>
        <v>3530.7669095400001</v>
      </c>
      <c r="F79" s="17">
        <f>SUM(F80:F81)</f>
        <v>0</v>
      </c>
      <c r="G79" s="17">
        <f>SUM(G80:G81)</f>
        <v>0</v>
      </c>
      <c r="H79" s="17">
        <f>SUM(H80:H81)</f>
        <v>3148.1907575599998</v>
      </c>
      <c r="I79" s="14">
        <f t="shared" si="9"/>
        <v>758.68737529999999</v>
      </c>
      <c r="J79" s="17">
        <f>SUM(J80:J81)</f>
        <v>755.02377829</v>
      </c>
      <c r="K79" s="17">
        <f>SUM(K80:K81)</f>
        <v>0</v>
      </c>
      <c r="L79" s="17">
        <f>SUM(L80:L81)</f>
        <v>0</v>
      </c>
      <c r="M79" s="17">
        <f>SUM(M80:M81)</f>
        <v>3.6635970100000002</v>
      </c>
      <c r="N79" s="33">
        <f t="shared" si="16"/>
        <v>-5920.2702917999995</v>
      </c>
      <c r="O79" s="34">
        <f t="shared" si="3"/>
        <v>-0.88640632069922642</v>
      </c>
      <c r="P79" s="33">
        <f t="shared" si="12"/>
        <v>-2775.7431312500003</v>
      </c>
      <c r="Q79" s="34">
        <f t="shared" si="10"/>
        <v>-0.78615870216469008</v>
      </c>
      <c r="R79" s="33">
        <f t="shared" si="4"/>
        <v>0</v>
      </c>
      <c r="S79" s="34">
        <f t="shared" si="11"/>
        <v>0</v>
      </c>
      <c r="T79" s="33">
        <f t="shared" si="5"/>
        <v>0</v>
      </c>
      <c r="U79" s="34" t="str">
        <f t="shared" si="6"/>
        <v>нд</v>
      </c>
      <c r="V79" s="33">
        <f t="shared" si="7"/>
        <v>-3144.5271605499997</v>
      </c>
      <c r="W79" s="34">
        <f t="shared" si="8"/>
        <v>-0.99883628493565635</v>
      </c>
      <c r="X79" s="24" t="s">
        <v>279</v>
      </c>
      <c r="Y79" s="35"/>
      <c r="Z79" s="35"/>
    </row>
    <row r="80" spans="1:26" s="36" customFormat="1" ht="39.75" customHeight="1" x14ac:dyDescent="0.25">
      <c r="A80" s="25" t="s">
        <v>114</v>
      </c>
      <c r="B80" s="19" t="s">
        <v>115</v>
      </c>
      <c r="C80" s="21" t="s">
        <v>14</v>
      </c>
      <c r="D80" s="14">
        <f t="shared" ref="D80:D85" si="28">SUM(E80:H80)</f>
        <v>0</v>
      </c>
      <c r="E80" s="14">
        <v>0</v>
      </c>
      <c r="F80" s="14">
        <v>0</v>
      </c>
      <c r="G80" s="14">
        <v>0</v>
      </c>
      <c r="H80" s="14">
        <v>0</v>
      </c>
      <c r="I80" s="14">
        <f t="shared" si="9"/>
        <v>0</v>
      </c>
      <c r="J80" s="17">
        <v>0</v>
      </c>
      <c r="K80" s="17">
        <v>0</v>
      </c>
      <c r="L80" s="17">
        <v>0</v>
      </c>
      <c r="M80" s="17">
        <v>0</v>
      </c>
      <c r="N80" s="33">
        <f t="shared" ref="N80:N135" si="29">I80-D80</f>
        <v>0</v>
      </c>
      <c r="O80" s="34" t="str">
        <f t="shared" ref="O80:O135" si="30">IF(D80,N80/D80,"нд")</f>
        <v>нд</v>
      </c>
      <c r="P80" s="33">
        <f t="shared" ref="P80:P135" si="31">J80-E80</f>
        <v>0</v>
      </c>
      <c r="Q80" s="34" t="str">
        <f t="shared" si="10"/>
        <v>нд</v>
      </c>
      <c r="R80" s="33">
        <f t="shared" ref="R80:R135" si="32">K80-F80</f>
        <v>0</v>
      </c>
      <c r="S80" s="34" t="str">
        <f t="shared" si="11"/>
        <v>нд</v>
      </c>
      <c r="T80" s="33">
        <f t="shared" ref="T80:T134" si="33">L80-G80</f>
        <v>0</v>
      </c>
      <c r="U80" s="34" t="str">
        <f t="shared" ref="U80:U135" si="34">IF(G80,T80/G80,"нд")</f>
        <v>нд</v>
      </c>
      <c r="V80" s="33">
        <f t="shared" ref="V80:V135" si="35">M80-H80</f>
        <v>0</v>
      </c>
      <c r="W80" s="34" t="str">
        <f t="shared" ref="W80:W135" si="36">IF(H80,V80/H80,"нд")</f>
        <v>нд</v>
      </c>
      <c r="X80" s="24" t="s">
        <v>279</v>
      </c>
      <c r="Y80" s="35"/>
      <c r="Z80" s="35"/>
    </row>
    <row r="81" spans="1:26" s="36" customFormat="1" ht="51.75" customHeight="1" x14ac:dyDescent="0.25">
      <c r="A81" s="25" t="s">
        <v>116</v>
      </c>
      <c r="B81" s="19" t="s">
        <v>117</v>
      </c>
      <c r="C81" s="21" t="s">
        <v>14</v>
      </c>
      <c r="D81" s="14">
        <f t="shared" si="28"/>
        <v>6678.9576670999995</v>
      </c>
      <c r="E81" s="17">
        <f>SUM(E82:E83)</f>
        <v>3530.7669095400001</v>
      </c>
      <c r="F81" s="17">
        <f>SUM(F82:F83)</f>
        <v>0</v>
      </c>
      <c r="G81" s="17">
        <f>SUM(G82:G83)</f>
        <v>0</v>
      </c>
      <c r="H81" s="17">
        <f>SUM(H82:H83)</f>
        <v>3148.1907575599998</v>
      </c>
      <c r="I81" s="14">
        <f t="shared" si="9"/>
        <v>758.68737529999999</v>
      </c>
      <c r="J81" s="17">
        <f>SUM(J82:J83)</f>
        <v>755.02377829</v>
      </c>
      <c r="K81" s="17">
        <f>SUM(K82:K83)</f>
        <v>0</v>
      </c>
      <c r="L81" s="17">
        <f>SUM(L82:L83)</f>
        <v>0</v>
      </c>
      <c r="M81" s="17">
        <f>SUM(M82:M83)</f>
        <v>3.6635970100000002</v>
      </c>
      <c r="N81" s="33">
        <f>I81-D81</f>
        <v>-5920.2702917999995</v>
      </c>
      <c r="O81" s="34">
        <f t="shared" si="30"/>
        <v>-0.88640632069922642</v>
      </c>
      <c r="P81" s="33">
        <f t="shared" si="31"/>
        <v>-2775.7431312500003</v>
      </c>
      <c r="Q81" s="34">
        <f t="shared" si="10"/>
        <v>-0.78615870216469008</v>
      </c>
      <c r="R81" s="33">
        <f t="shared" si="32"/>
        <v>0</v>
      </c>
      <c r="S81" s="34">
        <f t="shared" si="11"/>
        <v>0</v>
      </c>
      <c r="T81" s="33">
        <f t="shared" si="33"/>
        <v>0</v>
      </c>
      <c r="U81" s="34" t="str">
        <f t="shared" si="34"/>
        <v>нд</v>
      </c>
      <c r="V81" s="33">
        <f>M81-H81</f>
        <v>-3144.5271605499997</v>
      </c>
      <c r="W81" s="34">
        <f>IF(H81,V81/H81,"нд")</f>
        <v>-0.99883628493565635</v>
      </c>
      <c r="X81" s="24" t="s">
        <v>279</v>
      </c>
      <c r="Y81" s="35"/>
      <c r="Z81" s="35"/>
    </row>
    <row r="82" spans="1:26" ht="120.75" customHeight="1" x14ac:dyDescent="0.25">
      <c r="A82" s="47" t="s">
        <v>116</v>
      </c>
      <c r="B82" s="48" t="s">
        <v>246</v>
      </c>
      <c r="C82" s="46" t="s">
        <v>253</v>
      </c>
      <c r="D82" s="20">
        <f>SUM(E82:H82)</f>
        <v>6678.9576670999995</v>
      </c>
      <c r="E82" s="20">
        <v>3530.7669095400001</v>
      </c>
      <c r="F82" s="20">
        <v>0</v>
      </c>
      <c r="G82" s="20">
        <v>0</v>
      </c>
      <c r="H82" s="20">
        <v>3148.1907575599998</v>
      </c>
      <c r="I82" s="20">
        <f>J82+K82+L82+M82</f>
        <v>757.32591530000002</v>
      </c>
      <c r="J82" s="15">
        <v>755.02377829</v>
      </c>
      <c r="K82" s="15">
        <v>0</v>
      </c>
      <c r="L82" s="15">
        <v>0</v>
      </c>
      <c r="M82" s="15">
        <v>2.30213701</v>
      </c>
      <c r="N82" s="26">
        <f>I82-D82</f>
        <v>-5921.6317517999996</v>
      </c>
      <c r="O82" s="27">
        <f>IF(D82,N82/D82,"нд")</f>
        <v>-0.88661016388372615</v>
      </c>
      <c r="P82" s="26">
        <f>J82-E82</f>
        <v>-2775.7431312500003</v>
      </c>
      <c r="Q82" s="27">
        <f>IF(E82,P82/E82,"нд")</f>
        <v>-0.78615870216469008</v>
      </c>
      <c r="R82" s="26">
        <f>K82-F82</f>
        <v>0</v>
      </c>
      <c r="S82" s="27">
        <f>IF(H82,R82/H82,"нд")</f>
        <v>0</v>
      </c>
      <c r="T82" s="26">
        <f>L82-G82</f>
        <v>0</v>
      </c>
      <c r="U82" s="27" t="str">
        <f>IF(G82,T82/G82,"нд")</f>
        <v>нд</v>
      </c>
      <c r="V82" s="26">
        <f>M82-H82</f>
        <v>-3145.8886205499998</v>
      </c>
      <c r="W82" s="27">
        <f>IF(H82,V82/H82,"нд")</f>
        <v>-0.99926874284715062</v>
      </c>
      <c r="X82" s="23" t="s">
        <v>355</v>
      </c>
      <c r="Y82" s="10"/>
      <c r="Z82" s="10"/>
    </row>
    <row r="83" spans="1:26" ht="36" customHeight="1" x14ac:dyDescent="0.25">
      <c r="A83" s="47" t="s">
        <v>116</v>
      </c>
      <c r="B83" s="48" t="s">
        <v>249</v>
      </c>
      <c r="C83" s="46" t="s">
        <v>254</v>
      </c>
      <c r="D83" s="20">
        <f>SUM(E83:H83)</f>
        <v>0</v>
      </c>
      <c r="E83" s="20">
        <v>0</v>
      </c>
      <c r="F83" s="20">
        <v>0</v>
      </c>
      <c r="G83" s="20">
        <v>0</v>
      </c>
      <c r="H83" s="20">
        <v>0</v>
      </c>
      <c r="I83" s="20">
        <f>J83+K83+L83+M83</f>
        <v>1.3614599999999999</v>
      </c>
      <c r="J83" s="15">
        <v>0</v>
      </c>
      <c r="K83" s="15">
        <v>0</v>
      </c>
      <c r="L83" s="15">
        <v>0</v>
      </c>
      <c r="M83" s="15">
        <v>1.3614599999999999</v>
      </c>
      <c r="N83" s="26">
        <f>I83-D83</f>
        <v>1.3614599999999999</v>
      </c>
      <c r="O83" s="27" t="str">
        <f>IF(D83,N83/D83,"нд")</f>
        <v>нд</v>
      </c>
      <c r="P83" s="26">
        <f>J83-E83</f>
        <v>0</v>
      </c>
      <c r="Q83" s="27" t="str">
        <f>IF(E83,P83/E83,"нд")</f>
        <v>нд</v>
      </c>
      <c r="R83" s="26">
        <f>K83-F83</f>
        <v>0</v>
      </c>
      <c r="S83" s="27" t="str">
        <f>IF(H83,R83/H83,"нд")</f>
        <v>нд</v>
      </c>
      <c r="T83" s="26">
        <f>L83-G83</f>
        <v>0</v>
      </c>
      <c r="U83" s="27" t="str">
        <f>IF(G83,T83/G83,"нд")</f>
        <v>нд</v>
      </c>
      <c r="V83" s="26">
        <f>M83-H83</f>
        <v>1.3614599999999999</v>
      </c>
      <c r="W83" s="27" t="str">
        <f>IF(H83,V83/H83,"нд")</f>
        <v>нд</v>
      </c>
      <c r="X83" s="23" t="s">
        <v>279</v>
      </c>
      <c r="Y83" s="10"/>
      <c r="Z83" s="10"/>
    </row>
    <row r="84" spans="1:26" s="36" customFormat="1" ht="32.25" customHeight="1" x14ac:dyDescent="0.25">
      <c r="A84" s="25" t="s">
        <v>118</v>
      </c>
      <c r="B84" s="19" t="s">
        <v>119</v>
      </c>
      <c r="C84" s="21" t="s">
        <v>14</v>
      </c>
      <c r="D84" s="14">
        <f t="shared" si="28"/>
        <v>0</v>
      </c>
      <c r="E84" s="14">
        <v>0</v>
      </c>
      <c r="F84" s="14">
        <v>0</v>
      </c>
      <c r="G84" s="14">
        <v>0</v>
      </c>
      <c r="H84" s="14">
        <v>0</v>
      </c>
      <c r="I84" s="14">
        <f t="shared" ref="I84:I179" si="37">J84+K84+L84+M84</f>
        <v>0</v>
      </c>
      <c r="J84" s="17">
        <v>0</v>
      </c>
      <c r="K84" s="17">
        <v>0</v>
      </c>
      <c r="L84" s="17">
        <v>0</v>
      </c>
      <c r="M84" s="17">
        <v>0</v>
      </c>
      <c r="N84" s="33">
        <f t="shared" si="29"/>
        <v>0</v>
      </c>
      <c r="O84" s="34" t="str">
        <f t="shared" si="30"/>
        <v>нд</v>
      </c>
      <c r="P84" s="33">
        <f t="shared" si="31"/>
        <v>0</v>
      </c>
      <c r="Q84" s="34" t="str">
        <f t="shared" si="10"/>
        <v>нд</v>
      </c>
      <c r="R84" s="33">
        <f t="shared" si="32"/>
        <v>0</v>
      </c>
      <c r="S84" s="34" t="str">
        <f t="shared" si="11"/>
        <v>нд</v>
      </c>
      <c r="T84" s="33">
        <f t="shared" si="33"/>
        <v>0</v>
      </c>
      <c r="U84" s="34" t="str">
        <f t="shared" si="34"/>
        <v>нд</v>
      </c>
      <c r="V84" s="33">
        <f t="shared" si="35"/>
        <v>0</v>
      </c>
      <c r="W84" s="34" t="str">
        <f t="shared" si="36"/>
        <v>нд</v>
      </c>
      <c r="X84" s="24" t="s">
        <v>279</v>
      </c>
      <c r="Y84" s="35"/>
      <c r="Z84" s="35"/>
    </row>
    <row r="85" spans="1:26" s="36" customFormat="1" ht="33" customHeight="1" x14ac:dyDescent="0.25">
      <c r="A85" s="25" t="s">
        <v>120</v>
      </c>
      <c r="B85" s="19" t="s">
        <v>28</v>
      </c>
      <c r="C85" s="21" t="s">
        <v>14</v>
      </c>
      <c r="D85" s="14">
        <f t="shared" si="28"/>
        <v>0</v>
      </c>
      <c r="E85" s="14">
        <v>0</v>
      </c>
      <c r="F85" s="14">
        <v>0</v>
      </c>
      <c r="G85" s="14">
        <v>0</v>
      </c>
      <c r="H85" s="14">
        <v>0</v>
      </c>
      <c r="I85" s="14">
        <f t="shared" si="37"/>
        <v>0</v>
      </c>
      <c r="J85" s="17">
        <v>0</v>
      </c>
      <c r="K85" s="17">
        <v>0</v>
      </c>
      <c r="L85" s="17">
        <v>0</v>
      </c>
      <c r="M85" s="17">
        <v>0</v>
      </c>
      <c r="N85" s="33">
        <f t="shared" si="29"/>
        <v>0</v>
      </c>
      <c r="O85" s="34" t="str">
        <f t="shared" si="30"/>
        <v>нд</v>
      </c>
      <c r="P85" s="33">
        <f t="shared" si="31"/>
        <v>0</v>
      </c>
      <c r="Q85" s="34" t="str">
        <f t="shared" si="10"/>
        <v>нд</v>
      </c>
      <c r="R85" s="33">
        <f t="shared" si="32"/>
        <v>0</v>
      </c>
      <c r="S85" s="34" t="str">
        <f t="shared" ref="S85:S149" si="38">IF(H85,R85/H85,"нд")</f>
        <v>нд</v>
      </c>
      <c r="T85" s="33">
        <f t="shared" si="33"/>
        <v>0</v>
      </c>
      <c r="U85" s="34" t="str">
        <f t="shared" si="34"/>
        <v>нд</v>
      </c>
      <c r="V85" s="33">
        <f t="shared" si="35"/>
        <v>0</v>
      </c>
      <c r="W85" s="34" t="str">
        <f t="shared" si="36"/>
        <v>нд</v>
      </c>
      <c r="X85" s="24" t="s">
        <v>279</v>
      </c>
      <c r="Y85" s="35"/>
      <c r="Z85" s="35"/>
    </row>
    <row r="86" spans="1:26" s="36" customFormat="1" ht="37.5" customHeight="1" x14ac:dyDescent="0.25">
      <c r="A86" s="25" t="s">
        <v>121</v>
      </c>
      <c r="B86" s="19" t="s">
        <v>122</v>
      </c>
      <c r="C86" s="21" t="s">
        <v>14</v>
      </c>
      <c r="D86" s="14">
        <f>SUM(E86:H86)</f>
        <v>35.316593400000002</v>
      </c>
      <c r="E86" s="17">
        <f>SUM(E87:E94)</f>
        <v>0</v>
      </c>
      <c r="F86" s="17">
        <f t="shared" ref="F86:H86" si="39">SUM(F87:F94)</f>
        <v>0</v>
      </c>
      <c r="G86" s="17">
        <f>SUM(G87:G94)</f>
        <v>35.316593400000002</v>
      </c>
      <c r="H86" s="17">
        <f t="shared" si="39"/>
        <v>0</v>
      </c>
      <c r="I86" s="17">
        <f t="shared" ref="I86:M86" si="40">SUM(I87:I94)</f>
        <v>0.13879259999999999</v>
      </c>
      <c r="J86" s="17">
        <f t="shared" si="40"/>
        <v>0</v>
      </c>
      <c r="K86" s="17">
        <f t="shared" si="40"/>
        <v>0</v>
      </c>
      <c r="L86" s="17">
        <f t="shared" si="40"/>
        <v>0.13879259999999999</v>
      </c>
      <c r="M86" s="17">
        <f t="shared" si="40"/>
        <v>0</v>
      </c>
      <c r="N86" s="33">
        <f>I86-D86</f>
        <v>-35.1778008</v>
      </c>
      <c r="O86" s="34">
        <f t="shared" si="30"/>
        <v>-0.99607004564602197</v>
      </c>
      <c r="P86" s="33">
        <f t="shared" si="31"/>
        <v>0</v>
      </c>
      <c r="Q86" s="34" t="str">
        <f t="shared" ref="Q86:Q150" si="41">IF(E86,P86/E86,"нд")</f>
        <v>нд</v>
      </c>
      <c r="R86" s="33">
        <f t="shared" si="32"/>
        <v>0</v>
      </c>
      <c r="S86" s="34" t="str">
        <f t="shared" si="38"/>
        <v>нд</v>
      </c>
      <c r="T86" s="33">
        <f t="shared" si="33"/>
        <v>-35.1778008</v>
      </c>
      <c r="U86" s="34">
        <f t="shared" si="34"/>
        <v>-0.99607004564602197</v>
      </c>
      <c r="V86" s="33">
        <f t="shared" si="35"/>
        <v>0</v>
      </c>
      <c r="W86" s="34" t="str">
        <f t="shared" si="36"/>
        <v>нд</v>
      </c>
      <c r="X86" s="24" t="s">
        <v>279</v>
      </c>
      <c r="Y86" s="35"/>
      <c r="Z86" s="35"/>
    </row>
    <row r="87" spans="1:26" ht="43.5" customHeight="1" x14ac:dyDescent="0.25">
      <c r="A87" s="47" t="s">
        <v>247</v>
      </c>
      <c r="B87" s="48" t="s">
        <v>284</v>
      </c>
      <c r="C87" s="49" t="s">
        <v>285</v>
      </c>
      <c r="D87" s="20">
        <f>SUM(E87:H87)</f>
        <v>8.61</v>
      </c>
      <c r="E87" s="20">
        <v>0</v>
      </c>
      <c r="F87" s="20">
        <v>0</v>
      </c>
      <c r="G87" s="20">
        <v>8.61</v>
      </c>
      <c r="H87" s="20">
        <v>0</v>
      </c>
      <c r="I87" s="20">
        <f t="shared" si="37"/>
        <v>0</v>
      </c>
      <c r="J87" s="15">
        <v>0</v>
      </c>
      <c r="K87" s="15">
        <v>0</v>
      </c>
      <c r="L87" s="15">
        <v>0</v>
      </c>
      <c r="M87" s="15">
        <v>0</v>
      </c>
      <c r="N87" s="26" t="s">
        <v>279</v>
      </c>
      <c r="O87" s="26" t="s">
        <v>279</v>
      </c>
      <c r="P87" s="26" t="s">
        <v>279</v>
      </c>
      <c r="Q87" s="34" t="str">
        <f t="shared" si="41"/>
        <v>нд</v>
      </c>
      <c r="R87" s="26" t="s">
        <v>279</v>
      </c>
      <c r="S87" s="34" t="str">
        <f t="shared" si="38"/>
        <v>нд</v>
      </c>
      <c r="T87" s="26" t="s">
        <v>279</v>
      </c>
      <c r="U87" s="26" t="s">
        <v>279</v>
      </c>
      <c r="V87" s="26" t="s">
        <v>279</v>
      </c>
      <c r="W87" s="26" t="s">
        <v>279</v>
      </c>
      <c r="X87" s="23" t="s">
        <v>279</v>
      </c>
      <c r="Y87" s="10"/>
      <c r="Z87" s="10"/>
    </row>
    <row r="88" spans="1:26" ht="45" customHeight="1" x14ac:dyDescent="0.25">
      <c r="A88" s="47" t="s">
        <v>247</v>
      </c>
      <c r="B88" s="48" t="s">
        <v>286</v>
      </c>
      <c r="C88" s="46" t="s">
        <v>287</v>
      </c>
      <c r="D88" s="20">
        <f t="shared" ref="D88:D92" si="42">SUM(E88:H88)</f>
        <v>6.7233844300000003</v>
      </c>
      <c r="E88" s="20">
        <v>0</v>
      </c>
      <c r="F88" s="20">
        <v>0</v>
      </c>
      <c r="G88" s="20">
        <v>6.7233844300000003</v>
      </c>
      <c r="H88" s="20">
        <v>0</v>
      </c>
      <c r="I88" s="20">
        <f t="shared" si="37"/>
        <v>0</v>
      </c>
      <c r="J88" s="15">
        <v>0</v>
      </c>
      <c r="K88" s="15">
        <v>0</v>
      </c>
      <c r="L88" s="15">
        <v>0</v>
      </c>
      <c r="M88" s="15">
        <v>0</v>
      </c>
      <c r="N88" s="26" t="s">
        <v>279</v>
      </c>
      <c r="O88" s="26" t="s">
        <v>279</v>
      </c>
      <c r="P88" s="26" t="s">
        <v>279</v>
      </c>
      <c r="Q88" s="34" t="str">
        <f t="shared" si="41"/>
        <v>нд</v>
      </c>
      <c r="R88" s="26" t="s">
        <v>279</v>
      </c>
      <c r="S88" s="34" t="str">
        <f t="shared" si="38"/>
        <v>нд</v>
      </c>
      <c r="T88" s="26" t="s">
        <v>279</v>
      </c>
      <c r="U88" s="26" t="s">
        <v>279</v>
      </c>
      <c r="V88" s="26" t="s">
        <v>279</v>
      </c>
      <c r="W88" s="26" t="s">
        <v>279</v>
      </c>
      <c r="X88" s="23" t="s">
        <v>279</v>
      </c>
      <c r="Y88" s="10"/>
      <c r="Z88" s="10"/>
    </row>
    <row r="89" spans="1:26" ht="50.25" customHeight="1" x14ac:dyDescent="0.25">
      <c r="A89" s="47" t="s">
        <v>247</v>
      </c>
      <c r="B89" s="48" t="s">
        <v>288</v>
      </c>
      <c r="C89" s="50" t="s">
        <v>289</v>
      </c>
      <c r="D89" s="20">
        <f t="shared" si="42"/>
        <v>6.64152041</v>
      </c>
      <c r="E89" s="20">
        <v>0</v>
      </c>
      <c r="F89" s="20">
        <v>0</v>
      </c>
      <c r="G89" s="20">
        <v>6.64152041</v>
      </c>
      <c r="H89" s="20">
        <v>0</v>
      </c>
      <c r="I89" s="20">
        <f t="shared" si="37"/>
        <v>0</v>
      </c>
      <c r="J89" s="15">
        <v>0</v>
      </c>
      <c r="K89" s="15">
        <v>0</v>
      </c>
      <c r="L89" s="15">
        <v>0</v>
      </c>
      <c r="M89" s="15">
        <v>0</v>
      </c>
      <c r="N89" s="26" t="s">
        <v>279</v>
      </c>
      <c r="O89" s="26" t="s">
        <v>279</v>
      </c>
      <c r="P89" s="26" t="s">
        <v>279</v>
      </c>
      <c r="Q89" s="34" t="str">
        <f t="shared" si="41"/>
        <v>нд</v>
      </c>
      <c r="R89" s="26" t="s">
        <v>279</v>
      </c>
      <c r="S89" s="34" t="str">
        <f t="shared" si="38"/>
        <v>нд</v>
      </c>
      <c r="T89" s="26" t="s">
        <v>279</v>
      </c>
      <c r="U89" s="26" t="s">
        <v>279</v>
      </c>
      <c r="V89" s="26" t="s">
        <v>279</v>
      </c>
      <c r="W89" s="26" t="s">
        <v>279</v>
      </c>
      <c r="X89" s="23" t="s">
        <v>279</v>
      </c>
      <c r="Y89" s="10"/>
      <c r="Z89" s="10"/>
    </row>
    <row r="90" spans="1:26" ht="39" customHeight="1" x14ac:dyDescent="0.25">
      <c r="A90" s="47" t="s">
        <v>247</v>
      </c>
      <c r="B90" s="48" t="s">
        <v>290</v>
      </c>
      <c r="C90" s="50" t="s">
        <v>291</v>
      </c>
      <c r="D90" s="20">
        <f t="shared" si="42"/>
        <v>2.29841512</v>
      </c>
      <c r="E90" s="20">
        <v>0</v>
      </c>
      <c r="F90" s="20">
        <v>0</v>
      </c>
      <c r="G90" s="20">
        <v>2.29841512</v>
      </c>
      <c r="H90" s="20">
        <v>0</v>
      </c>
      <c r="I90" s="20">
        <f>J90+K90+L90+M90</f>
        <v>0</v>
      </c>
      <c r="J90" s="15">
        <v>0</v>
      </c>
      <c r="K90" s="15">
        <v>0</v>
      </c>
      <c r="L90" s="15">
        <v>0</v>
      </c>
      <c r="M90" s="15">
        <v>0</v>
      </c>
      <c r="N90" s="26" t="s">
        <v>279</v>
      </c>
      <c r="O90" s="26" t="s">
        <v>279</v>
      </c>
      <c r="P90" s="26" t="s">
        <v>279</v>
      </c>
      <c r="Q90" s="34" t="str">
        <f t="shared" si="41"/>
        <v>нд</v>
      </c>
      <c r="R90" s="26" t="s">
        <v>279</v>
      </c>
      <c r="S90" s="34" t="str">
        <f t="shared" si="38"/>
        <v>нд</v>
      </c>
      <c r="T90" s="26" t="s">
        <v>279</v>
      </c>
      <c r="U90" s="26" t="s">
        <v>279</v>
      </c>
      <c r="V90" s="26" t="s">
        <v>279</v>
      </c>
      <c r="W90" s="26" t="s">
        <v>279</v>
      </c>
      <c r="X90" s="23" t="s">
        <v>279</v>
      </c>
      <c r="Y90" s="10"/>
      <c r="Z90" s="10"/>
    </row>
    <row r="91" spans="1:26" ht="39" customHeight="1" x14ac:dyDescent="0.25">
      <c r="A91" s="47" t="s">
        <v>247</v>
      </c>
      <c r="B91" s="48" t="s">
        <v>292</v>
      </c>
      <c r="C91" s="50" t="s">
        <v>293</v>
      </c>
      <c r="D91" s="20">
        <f t="shared" si="42"/>
        <v>9.5392086500000008</v>
      </c>
      <c r="E91" s="20">
        <v>0</v>
      </c>
      <c r="F91" s="20">
        <v>0</v>
      </c>
      <c r="G91" s="20">
        <v>9.5392086500000008</v>
      </c>
      <c r="H91" s="20">
        <v>0</v>
      </c>
      <c r="I91" s="20">
        <f>J91+K91+L91+M91</f>
        <v>0</v>
      </c>
      <c r="J91" s="15">
        <v>0</v>
      </c>
      <c r="K91" s="15">
        <v>0</v>
      </c>
      <c r="L91" s="15">
        <v>0</v>
      </c>
      <c r="M91" s="15">
        <v>0</v>
      </c>
      <c r="N91" s="26" t="s">
        <v>279</v>
      </c>
      <c r="O91" s="26" t="s">
        <v>279</v>
      </c>
      <c r="P91" s="26" t="s">
        <v>279</v>
      </c>
      <c r="Q91" s="34" t="str">
        <f t="shared" si="41"/>
        <v>нд</v>
      </c>
      <c r="R91" s="26" t="s">
        <v>279</v>
      </c>
      <c r="S91" s="34" t="str">
        <f t="shared" si="38"/>
        <v>нд</v>
      </c>
      <c r="T91" s="26" t="s">
        <v>279</v>
      </c>
      <c r="U91" s="26" t="s">
        <v>279</v>
      </c>
      <c r="V91" s="26" t="s">
        <v>279</v>
      </c>
      <c r="W91" s="26" t="s">
        <v>279</v>
      </c>
      <c r="X91" s="23" t="s">
        <v>279</v>
      </c>
      <c r="Y91" s="10"/>
      <c r="Z91" s="10"/>
    </row>
    <row r="92" spans="1:26" ht="64.5" customHeight="1" x14ac:dyDescent="0.25">
      <c r="A92" s="16" t="s">
        <v>121</v>
      </c>
      <c r="B92" s="51" t="s">
        <v>294</v>
      </c>
      <c r="C92" s="52" t="s">
        <v>295</v>
      </c>
      <c r="D92" s="20">
        <f t="shared" si="42"/>
        <v>1.5040647899999999</v>
      </c>
      <c r="E92" s="20">
        <v>0</v>
      </c>
      <c r="F92" s="20">
        <v>0</v>
      </c>
      <c r="G92" s="20">
        <v>1.5040647899999999</v>
      </c>
      <c r="H92" s="20">
        <v>0</v>
      </c>
      <c r="I92" s="20">
        <f t="shared" si="37"/>
        <v>0</v>
      </c>
      <c r="J92" s="15">
        <v>0</v>
      </c>
      <c r="K92" s="15">
        <v>0</v>
      </c>
      <c r="L92" s="15">
        <v>0</v>
      </c>
      <c r="M92" s="15">
        <v>0</v>
      </c>
      <c r="N92" s="26">
        <f>I92-D92</f>
        <v>-1.5040647899999999</v>
      </c>
      <c r="O92" s="27">
        <f t="shared" si="30"/>
        <v>-1</v>
      </c>
      <c r="P92" s="26">
        <f t="shared" si="31"/>
        <v>0</v>
      </c>
      <c r="Q92" s="34" t="str">
        <f t="shared" si="41"/>
        <v>нд</v>
      </c>
      <c r="R92" s="26">
        <f t="shared" si="32"/>
        <v>0</v>
      </c>
      <c r="S92" s="34" t="str">
        <f t="shared" si="38"/>
        <v>нд</v>
      </c>
      <c r="T92" s="26">
        <f t="shared" si="33"/>
        <v>-1.5040647899999999</v>
      </c>
      <c r="U92" s="27">
        <f t="shared" si="34"/>
        <v>-1</v>
      </c>
      <c r="V92" s="26">
        <f t="shared" si="35"/>
        <v>0</v>
      </c>
      <c r="W92" s="27" t="str">
        <f t="shared" si="36"/>
        <v>нд</v>
      </c>
      <c r="X92" s="23" t="s">
        <v>356</v>
      </c>
      <c r="Y92" s="10"/>
      <c r="Z92" s="10"/>
    </row>
    <row r="93" spans="1:26" ht="47.25" x14ac:dyDescent="0.25">
      <c r="A93" s="16" t="s">
        <v>121</v>
      </c>
      <c r="B93" s="53" t="s">
        <v>274</v>
      </c>
      <c r="C93" s="54" t="s">
        <v>275</v>
      </c>
      <c r="D93" s="20" t="s">
        <v>279</v>
      </c>
      <c r="E93" s="20" t="s">
        <v>279</v>
      </c>
      <c r="F93" s="20" t="s">
        <v>279</v>
      </c>
      <c r="G93" s="20" t="s">
        <v>279</v>
      </c>
      <c r="H93" s="20" t="s">
        <v>279</v>
      </c>
      <c r="I93" s="20">
        <f t="shared" si="37"/>
        <v>0</v>
      </c>
      <c r="J93" s="15">
        <v>0</v>
      </c>
      <c r="K93" s="15">
        <v>0</v>
      </c>
      <c r="L93" s="15">
        <v>0</v>
      </c>
      <c r="M93" s="15">
        <v>0</v>
      </c>
      <c r="N93" s="26" t="s">
        <v>279</v>
      </c>
      <c r="O93" s="26" t="s">
        <v>279</v>
      </c>
      <c r="P93" s="26" t="s">
        <v>279</v>
      </c>
      <c r="Q93" s="26" t="s">
        <v>279</v>
      </c>
      <c r="R93" s="26" t="s">
        <v>279</v>
      </c>
      <c r="S93" s="26" t="s">
        <v>279</v>
      </c>
      <c r="T93" s="26" t="s">
        <v>279</v>
      </c>
      <c r="U93" s="26" t="s">
        <v>279</v>
      </c>
      <c r="V93" s="26" t="s">
        <v>279</v>
      </c>
      <c r="W93" s="26" t="s">
        <v>279</v>
      </c>
      <c r="X93" s="23" t="s">
        <v>279</v>
      </c>
      <c r="Y93" s="10"/>
      <c r="Z93" s="10"/>
    </row>
    <row r="94" spans="1:26" ht="37.5" x14ac:dyDescent="0.25">
      <c r="A94" s="16" t="s">
        <v>121</v>
      </c>
      <c r="B94" s="51" t="s">
        <v>296</v>
      </c>
      <c r="C94" s="52" t="s">
        <v>297</v>
      </c>
      <c r="D94" s="20" t="s">
        <v>279</v>
      </c>
      <c r="E94" s="20" t="s">
        <v>279</v>
      </c>
      <c r="F94" s="20" t="s">
        <v>279</v>
      </c>
      <c r="G94" s="20" t="s">
        <v>279</v>
      </c>
      <c r="H94" s="20" t="s">
        <v>279</v>
      </c>
      <c r="I94" s="20">
        <f t="shared" si="37"/>
        <v>0.13879259999999999</v>
      </c>
      <c r="J94" s="15">
        <v>0</v>
      </c>
      <c r="K94" s="15">
        <v>0</v>
      </c>
      <c r="L94" s="15">
        <v>0.13879259999999999</v>
      </c>
      <c r="M94" s="15">
        <v>0</v>
      </c>
      <c r="N94" s="26" t="s">
        <v>279</v>
      </c>
      <c r="O94" s="26" t="s">
        <v>279</v>
      </c>
      <c r="P94" s="26" t="s">
        <v>279</v>
      </c>
      <c r="Q94" s="26" t="s">
        <v>279</v>
      </c>
      <c r="R94" s="26" t="s">
        <v>279</v>
      </c>
      <c r="S94" s="26" t="s">
        <v>279</v>
      </c>
      <c r="T94" s="26" t="s">
        <v>279</v>
      </c>
      <c r="U94" s="26" t="s">
        <v>279</v>
      </c>
      <c r="V94" s="26" t="s">
        <v>279</v>
      </c>
      <c r="W94" s="26" t="s">
        <v>279</v>
      </c>
      <c r="X94" s="23" t="s">
        <v>279</v>
      </c>
      <c r="Y94" s="10"/>
      <c r="Z94" s="10"/>
    </row>
    <row r="95" spans="1:26" s="36" customFormat="1" ht="45" customHeight="1" x14ac:dyDescent="0.25">
      <c r="A95" s="28" t="s">
        <v>123</v>
      </c>
      <c r="B95" s="29" t="s">
        <v>124</v>
      </c>
      <c r="C95" s="30" t="s">
        <v>14</v>
      </c>
      <c r="D95" s="14">
        <f>SUM(E95:H95)</f>
        <v>219.12296843000001</v>
      </c>
      <c r="E95" s="18">
        <f>SUM(E96,E110,E118,E128,E135,E143,E144)</f>
        <v>0</v>
      </c>
      <c r="F95" s="18">
        <f>SUM(F96,F110,F118,F128,F135,F143,F144)</f>
        <v>0</v>
      </c>
      <c r="G95" s="18">
        <f>SUM(G96,G110,G118,G128,G135,G143,G144)</f>
        <v>185.75796843000001</v>
      </c>
      <c r="H95" s="18">
        <f>SUM(H96,H110,H118,H128,H135,H143,H144)</f>
        <v>33.365000000000002</v>
      </c>
      <c r="I95" s="14">
        <f t="shared" si="37"/>
        <v>27.643157939999998</v>
      </c>
      <c r="J95" s="18">
        <f>SUM(J96,J110,J118,J128,J135,J143,J144)</f>
        <v>0</v>
      </c>
      <c r="K95" s="18">
        <f>SUM(K96,K110,K118,K128,K135,K143,K144)</f>
        <v>0</v>
      </c>
      <c r="L95" s="18">
        <f>SUM(L96,L110,L118,L128,L135,L143,L144)</f>
        <v>27.643157939999998</v>
      </c>
      <c r="M95" s="18">
        <f>SUM(M96,M110,M118,M128,M135,M143,M144)</f>
        <v>0</v>
      </c>
      <c r="N95" s="33">
        <f>I95-D95</f>
        <v>-191.47981049000001</v>
      </c>
      <c r="O95" s="34">
        <f>IF(D95,N95/D95,"нд")</f>
        <v>-0.87384636974361385</v>
      </c>
      <c r="P95" s="33">
        <f>J95-E95</f>
        <v>0</v>
      </c>
      <c r="Q95" s="34" t="str">
        <f>IF(E95,P95/E95,"нд")</f>
        <v>нд</v>
      </c>
      <c r="R95" s="33">
        <f>K95-F95</f>
        <v>0</v>
      </c>
      <c r="S95" s="34">
        <f>IF(H95,R95/H95,"нд")</f>
        <v>0</v>
      </c>
      <c r="T95" s="33">
        <f>L95-G95</f>
        <v>-158.11481049</v>
      </c>
      <c r="U95" s="34">
        <f>IF(G95,T95/G95,"нд")</f>
        <v>-0.8511872294166648</v>
      </c>
      <c r="V95" s="33">
        <f>M95-H95</f>
        <v>-33.365000000000002</v>
      </c>
      <c r="W95" s="34">
        <f>IF(H95,V95/H95,"нд")</f>
        <v>-1</v>
      </c>
      <c r="X95" s="24" t="s">
        <v>279</v>
      </c>
      <c r="Y95" s="35"/>
      <c r="Z95" s="35"/>
    </row>
    <row r="96" spans="1:26" s="36" customFormat="1" ht="30.75" customHeight="1" x14ac:dyDescent="0.25">
      <c r="A96" s="37" t="s">
        <v>125</v>
      </c>
      <c r="B96" s="31" t="s">
        <v>126</v>
      </c>
      <c r="C96" s="30" t="s">
        <v>14</v>
      </c>
      <c r="D96" s="14">
        <f t="shared" ref="D96:D102" si="43">SUM(E96:H96)</f>
        <v>0</v>
      </c>
      <c r="E96" s="14">
        <v>0</v>
      </c>
      <c r="F96" s="14">
        <v>0</v>
      </c>
      <c r="G96" s="14">
        <v>0</v>
      </c>
      <c r="H96" s="14">
        <v>0</v>
      </c>
      <c r="I96" s="14">
        <f t="shared" si="37"/>
        <v>0</v>
      </c>
      <c r="J96" s="18">
        <f>SUM(J97,J100,J103,J109)</f>
        <v>0</v>
      </c>
      <c r="K96" s="18">
        <f>SUM(K97,K100,K103,K109)</f>
        <v>0</v>
      </c>
      <c r="L96" s="18">
        <f>SUM(L97,L100,L103,L109)</f>
        <v>0</v>
      </c>
      <c r="M96" s="18">
        <f>SUM(M97,M100,M103,M109)</f>
        <v>0</v>
      </c>
      <c r="N96" s="33">
        <f>I96-D96</f>
        <v>0</v>
      </c>
      <c r="O96" s="34" t="str">
        <f>IF(D96,N96/D96,"нд")</f>
        <v>нд</v>
      </c>
      <c r="P96" s="33">
        <f>J96-E96</f>
        <v>0</v>
      </c>
      <c r="Q96" s="34" t="str">
        <f>IF(E96,P96/E96,"нд")</f>
        <v>нд</v>
      </c>
      <c r="R96" s="33">
        <f>K96-F96</f>
        <v>0</v>
      </c>
      <c r="S96" s="34" t="str">
        <f>IF(H96,R96/H96,"нд")</f>
        <v>нд</v>
      </c>
      <c r="T96" s="33">
        <f>L96-G96</f>
        <v>0</v>
      </c>
      <c r="U96" s="34" t="str">
        <f>IF(G96,T96/G96,"нд")</f>
        <v>нд</v>
      </c>
      <c r="V96" s="33">
        <f>M96-H96</f>
        <v>0</v>
      </c>
      <c r="W96" s="34" t="str">
        <f>IF(H96,V96/H96,"нд")</f>
        <v>нд</v>
      </c>
      <c r="X96" s="24" t="s">
        <v>279</v>
      </c>
      <c r="Y96" s="35"/>
      <c r="Z96" s="35"/>
    </row>
    <row r="97" spans="1:26" s="36" customFormat="1" ht="78.75" customHeight="1" x14ac:dyDescent="0.25">
      <c r="A97" s="25" t="s">
        <v>127</v>
      </c>
      <c r="B97" s="19" t="s">
        <v>128</v>
      </c>
      <c r="C97" s="21" t="s">
        <v>14</v>
      </c>
      <c r="D97" s="14">
        <f t="shared" si="43"/>
        <v>0</v>
      </c>
      <c r="E97" s="14">
        <v>0</v>
      </c>
      <c r="F97" s="14">
        <v>0</v>
      </c>
      <c r="G97" s="14">
        <v>0</v>
      </c>
      <c r="H97" s="14">
        <v>0</v>
      </c>
      <c r="I97" s="14">
        <f t="shared" si="37"/>
        <v>0</v>
      </c>
      <c r="J97" s="17">
        <f>SUM(J98:J99)</f>
        <v>0</v>
      </c>
      <c r="K97" s="17">
        <f>SUM(K98:K99)</f>
        <v>0</v>
      </c>
      <c r="L97" s="17">
        <f>SUM(L98:L99)</f>
        <v>0</v>
      </c>
      <c r="M97" s="17">
        <f>SUM(M98:M99)</f>
        <v>0</v>
      </c>
      <c r="N97" s="33">
        <f>I97-D97</f>
        <v>0</v>
      </c>
      <c r="O97" s="34" t="str">
        <f>IF(D97,N97/D97,"нд")</f>
        <v>нд</v>
      </c>
      <c r="P97" s="33">
        <f>J97-E97</f>
        <v>0</v>
      </c>
      <c r="Q97" s="34" t="str">
        <f>IF(E97,P97/E97,"нд")</f>
        <v>нд</v>
      </c>
      <c r="R97" s="33">
        <f>K97-F97</f>
        <v>0</v>
      </c>
      <c r="S97" s="34" t="str">
        <f>IF(H97,R97/H97,"нд")</f>
        <v>нд</v>
      </c>
      <c r="T97" s="33">
        <f>L97-G97</f>
        <v>0</v>
      </c>
      <c r="U97" s="34" t="str">
        <f>IF(G97,T97/G97,"нд")</f>
        <v>нд</v>
      </c>
      <c r="V97" s="33">
        <f>M97-H97</f>
        <v>0</v>
      </c>
      <c r="W97" s="34" t="str">
        <f>IF(H97,V97/H97,"нд")</f>
        <v>нд</v>
      </c>
      <c r="X97" s="24" t="s">
        <v>279</v>
      </c>
      <c r="Y97" s="35"/>
      <c r="Z97" s="35"/>
    </row>
    <row r="98" spans="1:26" s="36" customFormat="1" ht="38.25" customHeight="1" x14ac:dyDescent="0.25">
      <c r="A98" s="25" t="s">
        <v>129</v>
      </c>
      <c r="B98" s="22" t="s">
        <v>130</v>
      </c>
      <c r="C98" s="21" t="s">
        <v>14</v>
      </c>
      <c r="D98" s="14">
        <f t="shared" si="43"/>
        <v>0</v>
      </c>
      <c r="E98" s="14">
        <v>0</v>
      </c>
      <c r="F98" s="14">
        <v>0</v>
      </c>
      <c r="G98" s="14">
        <v>0</v>
      </c>
      <c r="H98" s="14">
        <v>0</v>
      </c>
      <c r="I98" s="14">
        <f t="shared" si="37"/>
        <v>0</v>
      </c>
      <c r="J98" s="17">
        <v>0</v>
      </c>
      <c r="K98" s="17">
        <v>0</v>
      </c>
      <c r="L98" s="17">
        <v>0</v>
      </c>
      <c r="M98" s="17">
        <v>0</v>
      </c>
      <c r="N98" s="33">
        <f t="shared" si="29"/>
        <v>0</v>
      </c>
      <c r="O98" s="34" t="str">
        <f t="shared" si="30"/>
        <v>нд</v>
      </c>
      <c r="P98" s="33">
        <f t="shared" si="31"/>
        <v>0</v>
      </c>
      <c r="Q98" s="34" t="str">
        <f t="shared" si="41"/>
        <v>нд</v>
      </c>
      <c r="R98" s="33">
        <f t="shared" si="32"/>
        <v>0</v>
      </c>
      <c r="S98" s="34" t="str">
        <f t="shared" si="38"/>
        <v>нд</v>
      </c>
      <c r="T98" s="33">
        <f t="shared" si="33"/>
        <v>0</v>
      </c>
      <c r="U98" s="34" t="str">
        <f t="shared" si="34"/>
        <v>нд</v>
      </c>
      <c r="V98" s="33">
        <f t="shared" si="35"/>
        <v>0</v>
      </c>
      <c r="W98" s="34" t="str">
        <f t="shared" si="36"/>
        <v>нд</v>
      </c>
      <c r="X98" s="24" t="s">
        <v>279</v>
      </c>
      <c r="Y98" s="35"/>
      <c r="Z98" s="35"/>
    </row>
    <row r="99" spans="1:26" s="36" customFormat="1" ht="32.25" customHeight="1" x14ac:dyDescent="0.25">
      <c r="A99" s="25" t="s">
        <v>131</v>
      </c>
      <c r="B99" s="22" t="s">
        <v>130</v>
      </c>
      <c r="C99" s="21" t="s">
        <v>14</v>
      </c>
      <c r="D99" s="14">
        <f t="shared" si="43"/>
        <v>0</v>
      </c>
      <c r="E99" s="14">
        <v>0</v>
      </c>
      <c r="F99" s="14">
        <v>0</v>
      </c>
      <c r="G99" s="14">
        <v>0</v>
      </c>
      <c r="H99" s="14">
        <v>0</v>
      </c>
      <c r="I99" s="14">
        <f t="shared" si="37"/>
        <v>0</v>
      </c>
      <c r="J99" s="17">
        <v>0</v>
      </c>
      <c r="K99" s="17">
        <v>0</v>
      </c>
      <c r="L99" s="17">
        <v>0</v>
      </c>
      <c r="M99" s="17">
        <v>0</v>
      </c>
      <c r="N99" s="33">
        <f t="shared" si="29"/>
        <v>0</v>
      </c>
      <c r="O99" s="34" t="str">
        <f t="shared" si="30"/>
        <v>нд</v>
      </c>
      <c r="P99" s="33">
        <f t="shared" si="31"/>
        <v>0</v>
      </c>
      <c r="Q99" s="34" t="str">
        <f t="shared" si="41"/>
        <v>нд</v>
      </c>
      <c r="R99" s="33">
        <f t="shared" si="32"/>
        <v>0</v>
      </c>
      <c r="S99" s="34" t="str">
        <f t="shared" si="38"/>
        <v>нд</v>
      </c>
      <c r="T99" s="33">
        <f t="shared" si="33"/>
        <v>0</v>
      </c>
      <c r="U99" s="34" t="str">
        <f t="shared" si="34"/>
        <v>нд</v>
      </c>
      <c r="V99" s="33">
        <f t="shared" si="35"/>
        <v>0</v>
      </c>
      <c r="W99" s="34" t="str">
        <f t="shared" si="36"/>
        <v>нд</v>
      </c>
      <c r="X99" s="24" t="s">
        <v>279</v>
      </c>
      <c r="Y99" s="35"/>
      <c r="Z99" s="35"/>
    </row>
    <row r="100" spans="1:26" s="36" customFormat="1" ht="52.5" customHeight="1" x14ac:dyDescent="0.25">
      <c r="A100" s="25" t="s">
        <v>132</v>
      </c>
      <c r="B100" s="19" t="s">
        <v>133</v>
      </c>
      <c r="C100" s="21" t="s">
        <v>14</v>
      </c>
      <c r="D100" s="14">
        <f t="shared" si="43"/>
        <v>0</v>
      </c>
      <c r="E100" s="14">
        <v>0</v>
      </c>
      <c r="F100" s="14">
        <v>0</v>
      </c>
      <c r="G100" s="14">
        <v>0</v>
      </c>
      <c r="H100" s="14">
        <v>0</v>
      </c>
      <c r="I100" s="14">
        <f t="shared" si="37"/>
        <v>0</v>
      </c>
      <c r="J100" s="17">
        <f>SUM(J101:J102)</f>
        <v>0</v>
      </c>
      <c r="K100" s="17">
        <f>SUM(K101:K102)</f>
        <v>0</v>
      </c>
      <c r="L100" s="17">
        <f>SUM(L101:L102)</f>
        <v>0</v>
      </c>
      <c r="M100" s="17">
        <f>SUM(M101:M102)</f>
        <v>0</v>
      </c>
      <c r="N100" s="33">
        <f t="shared" si="29"/>
        <v>0</v>
      </c>
      <c r="O100" s="34" t="str">
        <f t="shared" si="30"/>
        <v>нд</v>
      </c>
      <c r="P100" s="33">
        <f t="shared" si="31"/>
        <v>0</v>
      </c>
      <c r="Q100" s="34" t="str">
        <f t="shared" si="41"/>
        <v>нд</v>
      </c>
      <c r="R100" s="33">
        <f t="shared" si="32"/>
        <v>0</v>
      </c>
      <c r="S100" s="34" t="str">
        <f t="shared" si="38"/>
        <v>нд</v>
      </c>
      <c r="T100" s="33">
        <f t="shared" si="33"/>
        <v>0</v>
      </c>
      <c r="U100" s="34" t="str">
        <f t="shared" si="34"/>
        <v>нд</v>
      </c>
      <c r="V100" s="33">
        <f t="shared" si="35"/>
        <v>0</v>
      </c>
      <c r="W100" s="34" t="str">
        <f t="shared" si="36"/>
        <v>нд</v>
      </c>
      <c r="X100" s="24" t="s">
        <v>279</v>
      </c>
      <c r="Y100" s="35"/>
      <c r="Z100" s="35"/>
    </row>
    <row r="101" spans="1:26" s="36" customFormat="1" ht="49.5" customHeight="1" x14ac:dyDescent="0.25">
      <c r="A101" s="25" t="s">
        <v>134</v>
      </c>
      <c r="B101" s="22" t="s">
        <v>135</v>
      </c>
      <c r="C101" s="21" t="s">
        <v>14</v>
      </c>
      <c r="D101" s="14">
        <f t="shared" si="43"/>
        <v>0</v>
      </c>
      <c r="E101" s="14">
        <v>0</v>
      </c>
      <c r="F101" s="14">
        <v>0</v>
      </c>
      <c r="G101" s="14">
        <v>0</v>
      </c>
      <c r="H101" s="14">
        <v>0</v>
      </c>
      <c r="I101" s="14">
        <f t="shared" si="37"/>
        <v>0</v>
      </c>
      <c r="J101" s="17">
        <v>0</v>
      </c>
      <c r="K101" s="17">
        <v>0</v>
      </c>
      <c r="L101" s="17">
        <v>0</v>
      </c>
      <c r="M101" s="17">
        <v>0</v>
      </c>
      <c r="N101" s="33">
        <f t="shared" si="29"/>
        <v>0</v>
      </c>
      <c r="O101" s="34" t="str">
        <f t="shared" si="30"/>
        <v>нд</v>
      </c>
      <c r="P101" s="33">
        <f t="shared" si="31"/>
        <v>0</v>
      </c>
      <c r="Q101" s="34" t="str">
        <f t="shared" si="41"/>
        <v>нд</v>
      </c>
      <c r="R101" s="33">
        <f t="shared" si="32"/>
        <v>0</v>
      </c>
      <c r="S101" s="34" t="str">
        <f t="shared" si="38"/>
        <v>нд</v>
      </c>
      <c r="T101" s="33">
        <f t="shared" si="33"/>
        <v>0</v>
      </c>
      <c r="U101" s="34" t="str">
        <f t="shared" si="34"/>
        <v>нд</v>
      </c>
      <c r="V101" s="33">
        <f t="shared" si="35"/>
        <v>0</v>
      </c>
      <c r="W101" s="34" t="str">
        <f t="shared" si="36"/>
        <v>нд</v>
      </c>
      <c r="X101" s="24" t="s">
        <v>279</v>
      </c>
      <c r="Y101" s="35"/>
      <c r="Z101" s="35"/>
    </row>
    <row r="102" spans="1:26" s="36" customFormat="1" ht="36.75" customHeight="1" x14ac:dyDescent="0.25">
      <c r="A102" s="25" t="s">
        <v>136</v>
      </c>
      <c r="B102" s="22" t="s">
        <v>130</v>
      </c>
      <c r="C102" s="21" t="s">
        <v>14</v>
      </c>
      <c r="D102" s="14">
        <f t="shared" si="43"/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f t="shared" si="37"/>
        <v>0</v>
      </c>
      <c r="J102" s="17">
        <v>0</v>
      </c>
      <c r="K102" s="17">
        <v>0</v>
      </c>
      <c r="L102" s="17">
        <v>0</v>
      </c>
      <c r="M102" s="17">
        <v>0</v>
      </c>
      <c r="N102" s="33">
        <f t="shared" si="29"/>
        <v>0</v>
      </c>
      <c r="O102" s="34" t="str">
        <f t="shared" si="30"/>
        <v>нд</v>
      </c>
      <c r="P102" s="33">
        <f t="shared" si="31"/>
        <v>0</v>
      </c>
      <c r="Q102" s="34" t="str">
        <f t="shared" si="41"/>
        <v>нд</v>
      </c>
      <c r="R102" s="33">
        <f t="shared" si="32"/>
        <v>0</v>
      </c>
      <c r="S102" s="34" t="str">
        <f t="shared" si="38"/>
        <v>нд</v>
      </c>
      <c r="T102" s="33">
        <f t="shared" si="33"/>
        <v>0</v>
      </c>
      <c r="U102" s="34" t="str">
        <f t="shared" si="34"/>
        <v>нд</v>
      </c>
      <c r="V102" s="33">
        <f t="shared" si="35"/>
        <v>0</v>
      </c>
      <c r="W102" s="34" t="str">
        <f t="shared" si="36"/>
        <v>нд</v>
      </c>
      <c r="X102" s="24" t="s">
        <v>279</v>
      </c>
      <c r="Y102" s="35"/>
      <c r="Z102" s="35"/>
    </row>
    <row r="103" spans="1:26" s="36" customFormat="1" ht="61.5" customHeight="1" x14ac:dyDescent="0.25">
      <c r="A103" s="25" t="s">
        <v>137</v>
      </c>
      <c r="B103" s="19" t="s">
        <v>138</v>
      </c>
      <c r="C103" s="21" t="s">
        <v>14</v>
      </c>
      <c r="D103" s="14">
        <f t="shared" ref="D103:D109" si="44">SUM(E103:H103)</f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f t="shared" si="37"/>
        <v>0</v>
      </c>
      <c r="J103" s="17">
        <f>SUM(J104:J108)</f>
        <v>0</v>
      </c>
      <c r="K103" s="17">
        <f>SUM(K104:K108)</f>
        <v>0</v>
      </c>
      <c r="L103" s="17">
        <f>SUM(L104:L108)</f>
        <v>0</v>
      </c>
      <c r="M103" s="17">
        <f>SUM(M104:M108)</f>
        <v>0</v>
      </c>
      <c r="N103" s="33">
        <f t="shared" si="29"/>
        <v>0</v>
      </c>
      <c r="O103" s="34" t="str">
        <f t="shared" si="30"/>
        <v>нд</v>
      </c>
      <c r="P103" s="33">
        <f t="shared" si="31"/>
        <v>0</v>
      </c>
      <c r="Q103" s="34" t="str">
        <f t="shared" si="41"/>
        <v>нд</v>
      </c>
      <c r="R103" s="33">
        <f t="shared" si="32"/>
        <v>0</v>
      </c>
      <c r="S103" s="34" t="str">
        <f t="shared" si="38"/>
        <v>нд</v>
      </c>
      <c r="T103" s="33">
        <f t="shared" si="33"/>
        <v>0</v>
      </c>
      <c r="U103" s="34" t="str">
        <f t="shared" si="34"/>
        <v>нд</v>
      </c>
      <c r="V103" s="33">
        <f t="shared" si="35"/>
        <v>0</v>
      </c>
      <c r="W103" s="34" t="str">
        <f t="shared" si="36"/>
        <v>нд</v>
      </c>
      <c r="X103" s="24" t="s">
        <v>279</v>
      </c>
      <c r="Y103" s="35"/>
      <c r="Z103" s="35"/>
    </row>
    <row r="104" spans="1:26" s="36" customFormat="1" ht="80.25" customHeight="1" x14ac:dyDescent="0.25">
      <c r="A104" s="25" t="s">
        <v>139</v>
      </c>
      <c r="B104" s="19" t="s">
        <v>140</v>
      </c>
      <c r="C104" s="21" t="s">
        <v>14</v>
      </c>
      <c r="D104" s="14">
        <f t="shared" si="44"/>
        <v>0</v>
      </c>
      <c r="E104" s="14">
        <v>0</v>
      </c>
      <c r="F104" s="14">
        <v>0</v>
      </c>
      <c r="G104" s="14">
        <v>0</v>
      </c>
      <c r="H104" s="14">
        <v>0</v>
      </c>
      <c r="I104" s="14">
        <f t="shared" si="37"/>
        <v>0</v>
      </c>
      <c r="J104" s="17">
        <v>0</v>
      </c>
      <c r="K104" s="17">
        <v>0</v>
      </c>
      <c r="L104" s="17">
        <v>0</v>
      </c>
      <c r="M104" s="17">
        <v>0</v>
      </c>
      <c r="N104" s="33">
        <f t="shared" si="29"/>
        <v>0</v>
      </c>
      <c r="O104" s="34" t="str">
        <f t="shared" si="30"/>
        <v>нд</v>
      </c>
      <c r="P104" s="33">
        <f t="shared" si="31"/>
        <v>0</v>
      </c>
      <c r="Q104" s="34" t="str">
        <f t="shared" si="41"/>
        <v>нд</v>
      </c>
      <c r="R104" s="33">
        <f t="shared" si="32"/>
        <v>0</v>
      </c>
      <c r="S104" s="34" t="str">
        <f t="shared" si="38"/>
        <v>нд</v>
      </c>
      <c r="T104" s="33">
        <f t="shared" si="33"/>
        <v>0</v>
      </c>
      <c r="U104" s="34" t="str">
        <f t="shared" si="34"/>
        <v>нд</v>
      </c>
      <c r="V104" s="33">
        <f t="shared" si="35"/>
        <v>0</v>
      </c>
      <c r="W104" s="34" t="str">
        <f t="shared" si="36"/>
        <v>нд</v>
      </c>
      <c r="X104" s="24" t="s">
        <v>279</v>
      </c>
      <c r="Y104" s="35"/>
      <c r="Z104" s="35"/>
    </row>
    <row r="105" spans="1:26" s="36" customFormat="1" ht="82.5" customHeight="1" x14ac:dyDescent="0.25">
      <c r="A105" s="25" t="s">
        <v>141</v>
      </c>
      <c r="B105" s="19" t="s">
        <v>142</v>
      </c>
      <c r="C105" s="21" t="s">
        <v>14</v>
      </c>
      <c r="D105" s="14">
        <f t="shared" si="44"/>
        <v>0</v>
      </c>
      <c r="E105" s="14">
        <v>0</v>
      </c>
      <c r="F105" s="14">
        <v>0</v>
      </c>
      <c r="G105" s="14">
        <v>0</v>
      </c>
      <c r="H105" s="14">
        <v>0</v>
      </c>
      <c r="I105" s="14">
        <f t="shared" si="37"/>
        <v>0</v>
      </c>
      <c r="J105" s="17">
        <v>0</v>
      </c>
      <c r="K105" s="17">
        <v>0</v>
      </c>
      <c r="L105" s="17">
        <v>0</v>
      </c>
      <c r="M105" s="17">
        <v>0</v>
      </c>
      <c r="N105" s="33">
        <f t="shared" si="29"/>
        <v>0</v>
      </c>
      <c r="O105" s="34" t="str">
        <f t="shared" si="30"/>
        <v>нд</v>
      </c>
      <c r="P105" s="33">
        <f t="shared" si="31"/>
        <v>0</v>
      </c>
      <c r="Q105" s="34" t="str">
        <f t="shared" si="41"/>
        <v>нд</v>
      </c>
      <c r="R105" s="33">
        <f t="shared" si="32"/>
        <v>0</v>
      </c>
      <c r="S105" s="34" t="str">
        <f t="shared" si="38"/>
        <v>нд</v>
      </c>
      <c r="T105" s="33">
        <f t="shared" si="33"/>
        <v>0</v>
      </c>
      <c r="U105" s="34" t="str">
        <f t="shared" si="34"/>
        <v>нд</v>
      </c>
      <c r="V105" s="33">
        <f t="shared" si="35"/>
        <v>0</v>
      </c>
      <c r="W105" s="34" t="str">
        <f t="shared" si="36"/>
        <v>нд</v>
      </c>
      <c r="X105" s="24" t="s">
        <v>279</v>
      </c>
      <c r="Y105" s="35"/>
      <c r="Z105" s="35"/>
    </row>
    <row r="106" spans="1:26" s="36" customFormat="1" ht="71.25" customHeight="1" x14ac:dyDescent="0.25">
      <c r="A106" s="25" t="s">
        <v>143</v>
      </c>
      <c r="B106" s="19" t="s">
        <v>144</v>
      </c>
      <c r="C106" s="21" t="s">
        <v>14</v>
      </c>
      <c r="D106" s="14">
        <f t="shared" si="44"/>
        <v>0</v>
      </c>
      <c r="E106" s="14">
        <v>0</v>
      </c>
      <c r="F106" s="14">
        <v>0</v>
      </c>
      <c r="G106" s="14">
        <v>0</v>
      </c>
      <c r="H106" s="14">
        <v>0</v>
      </c>
      <c r="I106" s="14">
        <f t="shared" si="37"/>
        <v>0</v>
      </c>
      <c r="J106" s="17">
        <v>0</v>
      </c>
      <c r="K106" s="17">
        <v>0</v>
      </c>
      <c r="L106" s="17">
        <v>0</v>
      </c>
      <c r="M106" s="17">
        <v>0</v>
      </c>
      <c r="N106" s="33">
        <f t="shared" si="29"/>
        <v>0</v>
      </c>
      <c r="O106" s="34" t="str">
        <f t="shared" si="30"/>
        <v>нд</v>
      </c>
      <c r="P106" s="33">
        <f t="shared" si="31"/>
        <v>0</v>
      </c>
      <c r="Q106" s="34" t="str">
        <f t="shared" si="41"/>
        <v>нд</v>
      </c>
      <c r="R106" s="33">
        <f t="shared" si="32"/>
        <v>0</v>
      </c>
      <c r="S106" s="34" t="str">
        <f t="shared" si="38"/>
        <v>нд</v>
      </c>
      <c r="T106" s="33">
        <f t="shared" si="33"/>
        <v>0</v>
      </c>
      <c r="U106" s="34" t="str">
        <f t="shared" si="34"/>
        <v>нд</v>
      </c>
      <c r="V106" s="33">
        <f t="shared" si="35"/>
        <v>0</v>
      </c>
      <c r="W106" s="34" t="str">
        <f t="shared" si="36"/>
        <v>нд</v>
      </c>
      <c r="X106" s="24" t="s">
        <v>279</v>
      </c>
      <c r="Y106" s="35"/>
      <c r="Z106" s="35"/>
    </row>
    <row r="107" spans="1:26" s="36" customFormat="1" ht="90" customHeight="1" x14ac:dyDescent="0.25">
      <c r="A107" s="25" t="s">
        <v>145</v>
      </c>
      <c r="B107" s="19" t="s">
        <v>146</v>
      </c>
      <c r="C107" s="21" t="s">
        <v>14</v>
      </c>
      <c r="D107" s="14">
        <f t="shared" si="44"/>
        <v>0</v>
      </c>
      <c r="E107" s="14">
        <v>0</v>
      </c>
      <c r="F107" s="14">
        <v>0</v>
      </c>
      <c r="G107" s="14">
        <v>0</v>
      </c>
      <c r="H107" s="14">
        <v>0</v>
      </c>
      <c r="I107" s="14">
        <f t="shared" si="37"/>
        <v>0</v>
      </c>
      <c r="J107" s="17">
        <v>0</v>
      </c>
      <c r="K107" s="17">
        <v>0</v>
      </c>
      <c r="L107" s="17">
        <v>0</v>
      </c>
      <c r="M107" s="17">
        <v>0</v>
      </c>
      <c r="N107" s="33">
        <f t="shared" si="29"/>
        <v>0</v>
      </c>
      <c r="O107" s="34" t="str">
        <f t="shared" si="30"/>
        <v>нд</v>
      </c>
      <c r="P107" s="33">
        <f t="shared" si="31"/>
        <v>0</v>
      </c>
      <c r="Q107" s="34" t="str">
        <f t="shared" si="41"/>
        <v>нд</v>
      </c>
      <c r="R107" s="33">
        <f t="shared" si="32"/>
        <v>0</v>
      </c>
      <c r="S107" s="34" t="str">
        <f t="shared" si="38"/>
        <v>нд</v>
      </c>
      <c r="T107" s="33">
        <f t="shared" si="33"/>
        <v>0</v>
      </c>
      <c r="U107" s="34" t="str">
        <f t="shared" si="34"/>
        <v>нд</v>
      </c>
      <c r="V107" s="33">
        <f t="shared" si="35"/>
        <v>0</v>
      </c>
      <c r="W107" s="34" t="str">
        <f t="shared" si="36"/>
        <v>нд</v>
      </c>
      <c r="X107" s="24" t="s">
        <v>279</v>
      </c>
      <c r="Y107" s="35"/>
      <c r="Z107" s="35"/>
    </row>
    <row r="108" spans="1:26" s="36" customFormat="1" ht="65.25" customHeight="1" x14ac:dyDescent="0.25">
      <c r="A108" s="25" t="s">
        <v>147</v>
      </c>
      <c r="B108" s="19" t="s">
        <v>148</v>
      </c>
      <c r="C108" s="21" t="s">
        <v>14</v>
      </c>
      <c r="D108" s="14">
        <f t="shared" si="44"/>
        <v>0</v>
      </c>
      <c r="E108" s="14">
        <v>0</v>
      </c>
      <c r="F108" s="14">
        <v>0</v>
      </c>
      <c r="G108" s="14">
        <v>0</v>
      </c>
      <c r="H108" s="14">
        <v>0</v>
      </c>
      <c r="I108" s="14">
        <f t="shared" si="37"/>
        <v>0</v>
      </c>
      <c r="J108" s="17">
        <v>0</v>
      </c>
      <c r="K108" s="17">
        <v>0</v>
      </c>
      <c r="L108" s="17">
        <v>0</v>
      </c>
      <c r="M108" s="17">
        <v>0</v>
      </c>
      <c r="N108" s="33">
        <f t="shared" si="29"/>
        <v>0</v>
      </c>
      <c r="O108" s="34" t="str">
        <f t="shared" si="30"/>
        <v>нд</v>
      </c>
      <c r="P108" s="33">
        <f t="shared" si="31"/>
        <v>0</v>
      </c>
      <c r="Q108" s="34" t="str">
        <f t="shared" si="41"/>
        <v>нд</v>
      </c>
      <c r="R108" s="33">
        <f t="shared" si="32"/>
        <v>0</v>
      </c>
      <c r="S108" s="34" t="str">
        <f t="shared" si="38"/>
        <v>нд</v>
      </c>
      <c r="T108" s="33">
        <f t="shared" si="33"/>
        <v>0</v>
      </c>
      <c r="U108" s="34" t="str">
        <f t="shared" si="34"/>
        <v>нд</v>
      </c>
      <c r="V108" s="33">
        <f t="shared" si="35"/>
        <v>0</v>
      </c>
      <c r="W108" s="34" t="str">
        <f t="shared" si="36"/>
        <v>нд</v>
      </c>
      <c r="X108" s="24" t="s">
        <v>279</v>
      </c>
      <c r="Y108" s="35"/>
      <c r="Z108" s="35"/>
    </row>
    <row r="109" spans="1:26" s="36" customFormat="1" ht="51.75" customHeight="1" x14ac:dyDescent="0.25">
      <c r="A109" s="25" t="s">
        <v>149</v>
      </c>
      <c r="B109" s="19" t="s">
        <v>150</v>
      </c>
      <c r="C109" s="21" t="s">
        <v>14</v>
      </c>
      <c r="D109" s="14">
        <f t="shared" si="44"/>
        <v>0</v>
      </c>
      <c r="E109" s="14">
        <v>0</v>
      </c>
      <c r="F109" s="14">
        <v>0</v>
      </c>
      <c r="G109" s="14">
        <v>0</v>
      </c>
      <c r="H109" s="14">
        <v>0</v>
      </c>
      <c r="I109" s="14">
        <f t="shared" si="37"/>
        <v>0</v>
      </c>
      <c r="J109" s="17">
        <v>0</v>
      </c>
      <c r="K109" s="17">
        <v>0</v>
      </c>
      <c r="L109" s="17">
        <v>0</v>
      </c>
      <c r="M109" s="17">
        <v>0</v>
      </c>
      <c r="N109" s="33">
        <f t="shared" si="29"/>
        <v>0</v>
      </c>
      <c r="O109" s="34" t="str">
        <f t="shared" si="30"/>
        <v>нд</v>
      </c>
      <c r="P109" s="33">
        <f t="shared" si="31"/>
        <v>0</v>
      </c>
      <c r="Q109" s="34" t="str">
        <f t="shared" si="41"/>
        <v>нд</v>
      </c>
      <c r="R109" s="33">
        <f t="shared" si="32"/>
        <v>0</v>
      </c>
      <c r="S109" s="34" t="str">
        <f t="shared" si="38"/>
        <v>нд</v>
      </c>
      <c r="T109" s="33">
        <f t="shared" si="33"/>
        <v>0</v>
      </c>
      <c r="U109" s="34" t="str">
        <f t="shared" si="34"/>
        <v>нд</v>
      </c>
      <c r="V109" s="33">
        <f t="shared" si="35"/>
        <v>0</v>
      </c>
      <c r="W109" s="34" t="str">
        <f t="shared" si="36"/>
        <v>нд</v>
      </c>
      <c r="X109" s="24" t="s">
        <v>279</v>
      </c>
      <c r="Y109" s="35"/>
      <c r="Z109" s="35"/>
    </row>
    <row r="110" spans="1:26" s="36" customFormat="1" ht="66.75" customHeight="1" x14ac:dyDescent="0.25">
      <c r="A110" s="25" t="s">
        <v>151</v>
      </c>
      <c r="B110" s="19" t="s">
        <v>152</v>
      </c>
      <c r="C110" s="21" t="s">
        <v>14</v>
      </c>
      <c r="D110" s="14">
        <f>SUM(E110:H110)</f>
        <v>27</v>
      </c>
      <c r="E110" s="17">
        <f>SUM(E111,E114,E116,E117)</f>
        <v>0</v>
      </c>
      <c r="F110" s="17">
        <f>SUM(F111,F114,F116,F117)</f>
        <v>0</v>
      </c>
      <c r="G110" s="17">
        <f>SUM(G111,G114,G116,G117)</f>
        <v>0</v>
      </c>
      <c r="H110" s="17">
        <f>SUM(H111,H114,H116,H117)</f>
        <v>27</v>
      </c>
      <c r="I110" s="14">
        <f t="shared" si="37"/>
        <v>23.35337294</v>
      </c>
      <c r="J110" s="17">
        <f>SUM(J111,J114,J116,J117)</f>
        <v>0</v>
      </c>
      <c r="K110" s="17">
        <f>SUM(K111,K114,K116,K117)</f>
        <v>0</v>
      </c>
      <c r="L110" s="17">
        <f>SUM(L111,L114,L116,L117)</f>
        <v>23.35337294</v>
      </c>
      <c r="M110" s="17">
        <f>SUM(M111,M114,M116,M117)</f>
        <v>0</v>
      </c>
      <c r="N110" s="33">
        <f t="shared" si="29"/>
        <v>-3.6466270600000001</v>
      </c>
      <c r="O110" s="34">
        <f t="shared" si="30"/>
        <v>-0.13506026148148148</v>
      </c>
      <c r="P110" s="33">
        <f t="shared" si="31"/>
        <v>0</v>
      </c>
      <c r="Q110" s="34" t="str">
        <f t="shared" si="41"/>
        <v>нд</v>
      </c>
      <c r="R110" s="33">
        <f t="shared" si="32"/>
        <v>0</v>
      </c>
      <c r="S110" s="34">
        <f t="shared" si="38"/>
        <v>0</v>
      </c>
      <c r="T110" s="33">
        <f t="shared" si="33"/>
        <v>23.35337294</v>
      </c>
      <c r="U110" s="34" t="str">
        <f t="shared" si="34"/>
        <v>нд</v>
      </c>
      <c r="V110" s="33">
        <f t="shared" si="35"/>
        <v>-27</v>
      </c>
      <c r="W110" s="34">
        <f t="shared" si="36"/>
        <v>-1</v>
      </c>
      <c r="X110" s="24" t="s">
        <v>279</v>
      </c>
      <c r="Y110" s="35"/>
      <c r="Z110" s="35"/>
    </row>
    <row r="111" spans="1:26" s="36" customFormat="1" ht="57" customHeight="1" x14ac:dyDescent="0.25">
      <c r="A111" s="25" t="s">
        <v>153</v>
      </c>
      <c r="B111" s="19" t="s">
        <v>154</v>
      </c>
      <c r="C111" s="21" t="s">
        <v>14</v>
      </c>
      <c r="D111" s="14">
        <f>SUM(E111:H111)</f>
        <v>0</v>
      </c>
      <c r="E111" s="17">
        <f t="shared" ref="E111:M111" si="45">SUM(E112+E113)</f>
        <v>0</v>
      </c>
      <c r="F111" s="17">
        <f t="shared" si="45"/>
        <v>0</v>
      </c>
      <c r="G111" s="17">
        <f t="shared" si="45"/>
        <v>0</v>
      </c>
      <c r="H111" s="17">
        <f t="shared" si="45"/>
        <v>0</v>
      </c>
      <c r="I111" s="17">
        <f t="shared" si="45"/>
        <v>23.35337294</v>
      </c>
      <c r="J111" s="17">
        <f t="shared" si="45"/>
        <v>0</v>
      </c>
      <c r="K111" s="17">
        <f t="shared" si="45"/>
        <v>0</v>
      </c>
      <c r="L111" s="17">
        <f t="shared" si="45"/>
        <v>23.35337294</v>
      </c>
      <c r="M111" s="17">
        <f t="shared" si="45"/>
        <v>0</v>
      </c>
      <c r="N111" s="33">
        <f>I111-D111</f>
        <v>23.35337294</v>
      </c>
      <c r="O111" s="34" t="str">
        <f>IF(D111,N111/D111,"нд")</f>
        <v>нд</v>
      </c>
      <c r="P111" s="33">
        <f>J111-E111</f>
        <v>0</v>
      </c>
      <c r="Q111" s="34" t="str">
        <f>IF(E111,P111/E111,"нд")</f>
        <v>нд</v>
      </c>
      <c r="R111" s="33">
        <f>K111-F111</f>
        <v>0</v>
      </c>
      <c r="S111" s="34" t="str">
        <f>IF(H111,R111/H111,"нд")</f>
        <v>нд</v>
      </c>
      <c r="T111" s="33">
        <f>L111-G111</f>
        <v>23.35337294</v>
      </c>
      <c r="U111" s="34" t="str">
        <f>IF(G111,T111/G111,"нд")</f>
        <v>нд</v>
      </c>
      <c r="V111" s="33">
        <f>M111-H111</f>
        <v>0</v>
      </c>
      <c r="W111" s="34" t="str">
        <f>IF(H111,V111/H111,"нд")</f>
        <v>нд</v>
      </c>
      <c r="X111" s="24" t="s">
        <v>279</v>
      </c>
      <c r="Y111" s="35"/>
      <c r="Z111" s="35"/>
    </row>
    <row r="112" spans="1:26" ht="30" customHeight="1" x14ac:dyDescent="0.25">
      <c r="A112" s="47" t="s">
        <v>153</v>
      </c>
      <c r="B112" s="48" t="s">
        <v>250</v>
      </c>
      <c r="C112" s="46" t="s">
        <v>255</v>
      </c>
      <c r="D112" s="20">
        <f>SUM(E112:H112)</f>
        <v>0</v>
      </c>
      <c r="E112" s="20">
        <v>0</v>
      </c>
      <c r="F112" s="20">
        <v>0</v>
      </c>
      <c r="G112" s="20">
        <v>0</v>
      </c>
      <c r="H112" s="20">
        <v>0</v>
      </c>
      <c r="I112" s="20">
        <f>J112+K112+L112+M112</f>
        <v>23.35337294</v>
      </c>
      <c r="J112" s="15">
        <v>0</v>
      </c>
      <c r="K112" s="15">
        <v>0</v>
      </c>
      <c r="L112" s="15">
        <v>23.35337294</v>
      </c>
      <c r="M112" s="15">
        <v>0</v>
      </c>
      <c r="N112" s="26">
        <f>I112-D112</f>
        <v>23.35337294</v>
      </c>
      <c r="O112" s="27" t="str">
        <f>IF(D112,N112/D112,"нд")</f>
        <v>нд</v>
      </c>
      <c r="P112" s="26">
        <f>J112-E112</f>
        <v>0</v>
      </c>
      <c r="Q112" s="27" t="str">
        <f>IF(E112,P112/E112,"нд")</f>
        <v>нд</v>
      </c>
      <c r="R112" s="26">
        <f>K112-F112</f>
        <v>0</v>
      </c>
      <c r="S112" s="27" t="str">
        <f>IF(H112,R112/H112,"нд")</f>
        <v>нд</v>
      </c>
      <c r="T112" s="26">
        <f>L112-G112</f>
        <v>23.35337294</v>
      </c>
      <c r="U112" s="27" t="str">
        <f>IF(G112,T112/G112,"нд")</f>
        <v>нд</v>
      </c>
      <c r="V112" s="26">
        <f>M112-H112</f>
        <v>0</v>
      </c>
      <c r="W112" s="27" t="str">
        <f>IF(H112,V112/H112,"нд")</f>
        <v>нд</v>
      </c>
      <c r="X112" s="23" t="s">
        <v>279</v>
      </c>
      <c r="Y112" s="10"/>
      <c r="Z112" s="10"/>
    </row>
    <row r="113" spans="1:26" ht="38.25" customHeight="1" x14ac:dyDescent="0.25">
      <c r="A113" s="47" t="s">
        <v>153</v>
      </c>
      <c r="B113" s="48" t="s">
        <v>366</v>
      </c>
      <c r="C113" s="46" t="s">
        <v>367</v>
      </c>
      <c r="D113" s="20">
        <f>SUM(E113:H113)</f>
        <v>0</v>
      </c>
      <c r="E113" s="20">
        <v>0</v>
      </c>
      <c r="F113" s="20">
        <v>0</v>
      </c>
      <c r="G113" s="20">
        <v>0</v>
      </c>
      <c r="H113" s="20">
        <v>0</v>
      </c>
      <c r="I113" s="20">
        <f>J113+K113+L113+M113</f>
        <v>0</v>
      </c>
      <c r="J113" s="15">
        <v>0</v>
      </c>
      <c r="K113" s="15">
        <v>0</v>
      </c>
      <c r="L113" s="15">
        <v>0</v>
      </c>
      <c r="M113" s="15">
        <v>0</v>
      </c>
      <c r="N113" s="26">
        <f>I113-D113</f>
        <v>0</v>
      </c>
      <c r="O113" s="27" t="str">
        <f>IF(D113,N113/D113,"нд")</f>
        <v>нд</v>
      </c>
      <c r="P113" s="26">
        <f>J113-E113</f>
        <v>0</v>
      </c>
      <c r="Q113" s="27" t="str">
        <f>IF(E113,P113/E113,"нд")</f>
        <v>нд</v>
      </c>
      <c r="R113" s="26">
        <f>K113-F113</f>
        <v>0</v>
      </c>
      <c r="S113" s="27" t="str">
        <f>IF(H113,R113/H113,"нд")</f>
        <v>нд</v>
      </c>
      <c r="T113" s="26">
        <f>L113-G113</f>
        <v>0</v>
      </c>
      <c r="U113" s="27" t="str">
        <f>IF(G113,T113/G113,"нд")</f>
        <v>нд</v>
      </c>
      <c r="V113" s="26">
        <f>M113-H113</f>
        <v>0</v>
      </c>
      <c r="W113" s="27" t="str">
        <f>IF(H113,V113/H113,"нд")</f>
        <v>нд</v>
      </c>
      <c r="X113" s="23" t="s">
        <v>279</v>
      </c>
      <c r="Y113" s="10"/>
      <c r="Z113" s="10"/>
    </row>
    <row r="114" spans="1:26" s="36" customFormat="1" ht="15.75" customHeight="1" x14ac:dyDescent="0.25">
      <c r="A114" s="25" t="s">
        <v>155</v>
      </c>
      <c r="B114" s="19" t="s">
        <v>156</v>
      </c>
      <c r="C114" s="21" t="s">
        <v>14</v>
      </c>
      <c r="D114" s="14">
        <f>SUM(E114:H114)</f>
        <v>27</v>
      </c>
      <c r="E114" s="17">
        <f>SUM(E115:E115)</f>
        <v>0</v>
      </c>
      <c r="F114" s="17">
        <f>SUM(F115:F115)</f>
        <v>0</v>
      </c>
      <c r="G114" s="17">
        <f>SUM(G115:G115)</f>
        <v>0</v>
      </c>
      <c r="H114" s="17">
        <f>SUM(H115:H115)</f>
        <v>27</v>
      </c>
      <c r="I114" s="14">
        <f>J114+K114+L114+M114</f>
        <v>0</v>
      </c>
      <c r="J114" s="17">
        <f>SUM(J115:J115)</f>
        <v>0</v>
      </c>
      <c r="K114" s="17">
        <f>SUM(K115:K115)</f>
        <v>0</v>
      </c>
      <c r="L114" s="17">
        <f>SUM(L115:L115)</f>
        <v>0</v>
      </c>
      <c r="M114" s="17">
        <f>SUM(M115:M115)</f>
        <v>0</v>
      </c>
      <c r="N114" s="33">
        <f>I114-D114</f>
        <v>-27</v>
      </c>
      <c r="O114" s="34">
        <f t="shared" si="30"/>
        <v>-1</v>
      </c>
      <c r="P114" s="33">
        <f t="shared" si="31"/>
        <v>0</v>
      </c>
      <c r="Q114" s="34" t="str">
        <f t="shared" si="41"/>
        <v>нд</v>
      </c>
      <c r="R114" s="33">
        <f t="shared" si="32"/>
        <v>0</v>
      </c>
      <c r="S114" s="34">
        <f t="shared" si="38"/>
        <v>0</v>
      </c>
      <c r="T114" s="33">
        <f t="shared" si="33"/>
        <v>0</v>
      </c>
      <c r="U114" s="34" t="str">
        <f t="shared" si="34"/>
        <v>нд</v>
      </c>
      <c r="V114" s="33">
        <f t="shared" si="35"/>
        <v>-27</v>
      </c>
      <c r="W114" s="34">
        <f t="shared" si="36"/>
        <v>-1</v>
      </c>
      <c r="X114" s="24" t="s">
        <v>279</v>
      </c>
      <c r="Y114" s="35"/>
      <c r="Z114" s="35"/>
    </row>
    <row r="115" spans="1:26" ht="39.75" customHeight="1" x14ac:dyDescent="0.25">
      <c r="A115" s="47" t="s">
        <v>155</v>
      </c>
      <c r="B115" s="55" t="s">
        <v>245</v>
      </c>
      <c r="C115" s="46" t="s">
        <v>256</v>
      </c>
      <c r="D115" s="20">
        <v>0</v>
      </c>
      <c r="E115" s="20">
        <v>0</v>
      </c>
      <c r="F115" s="20">
        <v>0</v>
      </c>
      <c r="G115" s="20">
        <v>0</v>
      </c>
      <c r="H115" s="20">
        <v>27</v>
      </c>
      <c r="I115" s="20">
        <f t="shared" si="37"/>
        <v>0</v>
      </c>
      <c r="J115" s="15">
        <v>0</v>
      </c>
      <c r="K115" s="15">
        <v>0</v>
      </c>
      <c r="L115" s="15">
        <v>0</v>
      </c>
      <c r="M115" s="15">
        <v>0</v>
      </c>
      <c r="N115" s="26">
        <f t="shared" si="29"/>
        <v>0</v>
      </c>
      <c r="O115" s="27" t="str">
        <f t="shared" si="30"/>
        <v>нд</v>
      </c>
      <c r="P115" s="26">
        <f t="shared" si="31"/>
        <v>0</v>
      </c>
      <c r="Q115" s="34" t="str">
        <f t="shared" si="41"/>
        <v>нд</v>
      </c>
      <c r="R115" s="26">
        <f t="shared" si="32"/>
        <v>0</v>
      </c>
      <c r="S115" s="34">
        <f t="shared" si="38"/>
        <v>0</v>
      </c>
      <c r="T115" s="26">
        <f t="shared" si="33"/>
        <v>0</v>
      </c>
      <c r="U115" s="27" t="str">
        <f t="shared" si="34"/>
        <v>нд</v>
      </c>
      <c r="V115" s="26">
        <f t="shared" si="35"/>
        <v>-27</v>
      </c>
      <c r="W115" s="27">
        <f t="shared" si="36"/>
        <v>-1</v>
      </c>
      <c r="X115" s="23" t="s">
        <v>279</v>
      </c>
      <c r="Y115" s="10"/>
      <c r="Z115" s="10"/>
    </row>
    <row r="116" spans="1:26" s="36" customFormat="1" ht="19.5" customHeight="1" x14ac:dyDescent="0.25">
      <c r="A116" s="25" t="s">
        <v>157</v>
      </c>
      <c r="B116" s="19" t="s">
        <v>158</v>
      </c>
      <c r="C116" s="21" t="s">
        <v>14</v>
      </c>
      <c r="D116" s="14">
        <f>SUM(E116:H116)</f>
        <v>0</v>
      </c>
      <c r="E116" s="17">
        <v>0</v>
      </c>
      <c r="F116" s="17">
        <v>0</v>
      </c>
      <c r="G116" s="17">
        <v>0</v>
      </c>
      <c r="H116" s="17">
        <v>0</v>
      </c>
      <c r="I116" s="14">
        <f>J116+K116+L116+M116</f>
        <v>0</v>
      </c>
      <c r="J116" s="17">
        <v>0</v>
      </c>
      <c r="K116" s="17">
        <v>0</v>
      </c>
      <c r="L116" s="17">
        <v>0</v>
      </c>
      <c r="M116" s="17">
        <v>0</v>
      </c>
      <c r="N116" s="33">
        <f>I116-D116</f>
        <v>0</v>
      </c>
      <c r="O116" s="34" t="str">
        <f t="shared" si="30"/>
        <v>нд</v>
      </c>
      <c r="P116" s="33">
        <f t="shared" si="31"/>
        <v>0</v>
      </c>
      <c r="Q116" s="34" t="str">
        <f t="shared" si="41"/>
        <v>нд</v>
      </c>
      <c r="R116" s="33">
        <f t="shared" si="32"/>
        <v>0</v>
      </c>
      <c r="S116" s="34" t="str">
        <f t="shared" si="38"/>
        <v>нд</v>
      </c>
      <c r="T116" s="33">
        <f t="shared" si="33"/>
        <v>0</v>
      </c>
      <c r="U116" s="34" t="str">
        <f t="shared" si="34"/>
        <v>нд</v>
      </c>
      <c r="V116" s="33">
        <f t="shared" si="35"/>
        <v>0</v>
      </c>
      <c r="W116" s="34" t="str">
        <f t="shared" si="36"/>
        <v>нд</v>
      </c>
      <c r="X116" s="24" t="s">
        <v>279</v>
      </c>
      <c r="Y116" s="35"/>
      <c r="Z116" s="35"/>
    </row>
    <row r="117" spans="1:26" s="36" customFormat="1" ht="37.5" customHeight="1" x14ac:dyDescent="0.25">
      <c r="A117" s="25" t="s">
        <v>159</v>
      </c>
      <c r="B117" s="19" t="s">
        <v>109</v>
      </c>
      <c r="C117" s="21" t="s">
        <v>14</v>
      </c>
      <c r="D117" s="14">
        <f>SUM(E117:H117)</f>
        <v>0</v>
      </c>
      <c r="E117" s="14">
        <v>0</v>
      </c>
      <c r="F117" s="14">
        <v>0</v>
      </c>
      <c r="G117" s="14">
        <v>0</v>
      </c>
      <c r="H117" s="14">
        <v>0</v>
      </c>
      <c r="I117" s="14">
        <f>J117+K117+L117+M117</f>
        <v>0</v>
      </c>
      <c r="J117" s="14">
        <v>0</v>
      </c>
      <c r="K117" s="14">
        <v>0</v>
      </c>
      <c r="L117" s="14">
        <v>0</v>
      </c>
      <c r="M117" s="14">
        <v>0</v>
      </c>
      <c r="N117" s="14">
        <v>0</v>
      </c>
      <c r="O117" s="14">
        <v>0</v>
      </c>
      <c r="P117" s="14">
        <v>0</v>
      </c>
      <c r="Q117" s="34" t="str">
        <f t="shared" si="41"/>
        <v>нд</v>
      </c>
      <c r="R117" s="14">
        <v>0</v>
      </c>
      <c r="S117" s="34" t="str">
        <f t="shared" si="38"/>
        <v>нд</v>
      </c>
      <c r="T117" s="14">
        <v>0</v>
      </c>
      <c r="U117" s="14">
        <v>0</v>
      </c>
      <c r="V117" s="14">
        <v>0</v>
      </c>
      <c r="W117" s="14">
        <v>0</v>
      </c>
      <c r="X117" s="24" t="s">
        <v>279</v>
      </c>
      <c r="Y117" s="35"/>
      <c r="Z117" s="35"/>
    </row>
    <row r="118" spans="1:26" s="36" customFormat="1" ht="43.5" customHeight="1" x14ac:dyDescent="0.25">
      <c r="A118" s="25" t="s">
        <v>160</v>
      </c>
      <c r="B118" s="19" t="s">
        <v>161</v>
      </c>
      <c r="C118" s="21" t="s">
        <v>14</v>
      </c>
      <c r="D118" s="14">
        <f>SUM(E118:H118)</f>
        <v>64.004017189999999</v>
      </c>
      <c r="E118" s="17">
        <f>SUM(E119,E124,E125,E126)</f>
        <v>0</v>
      </c>
      <c r="F118" s="17">
        <f>SUM(F119,F124,F125,F126)</f>
        <v>0</v>
      </c>
      <c r="G118" s="17">
        <f>SUM(G119,G124,G125,G126)</f>
        <v>64.004017189999999</v>
      </c>
      <c r="H118" s="17">
        <f>SUM(H119,H124,H125,H126)</f>
        <v>0</v>
      </c>
      <c r="I118" s="14">
        <f t="shared" si="37"/>
        <v>0.72</v>
      </c>
      <c r="J118" s="17">
        <f>SUM(J119,J124,J125,J126)</f>
        <v>0</v>
      </c>
      <c r="K118" s="17">
        <f>SUM(K119,K124,K125,K126)</f>
        <v>0</v>
      </c>
      <c r="L118" s="17">
        <f>SUM(L119,L124,L125,L126)</f>
        <v>0.72</v>
      </c>
      <c r="M118" s="17">
        <f>SUM(M119,M124,M125,M126)</f>
        <v>0</v>
      </c>
      <c r="N118" s="33">
        <f t="shared" si="29"/>
        <v>-63.28401719</v>
      </c>
      <c r="O118" s="34">
        <f t="shared" si="30"/>
        <v>-0.9887507061023586</v>
      </c>
      <c r="P118" s="33">
        <f t="shared" si="31"/>
        <v>0</v>
      </c>
      <c r="Q118" s="34" t="str">
        <f t="shared" si="41"/>
        <v>нд</v>
      </c>
      <c r="R118" s="33">
        <f t="shared" si="32"/>
        <v>0</v>
      </c>
      <c r="S118" s="34" t="str">
        <f t="shared" si="38"/>
        <v>нд</v>
      </c>
      <c r="T118" s="33">
        <f t="shared" si="33"/>
        <v>-63.28401719</v>
      </c>
      <c r="U118" s="34">
        <f t="shared" si="34"/>
        <v>-0.9887507061023586</v>
      </c>
      <c r="V118" s="33">
        <f t="shared" si="35"/>
        <v>0</v>
      </c>
      <c r="W118" s="34" t="str">
        <f t="shared" si="36"/>
        <v>нд</v>
      </c>
      <c r="X118" s="24" t="s">
        <v>279</v>
      </c>
      <c r="Y118" s="35"/>
      <c r="Z118" s="35"/>
    </row>
    <row r="119" spans="1:26" s="36" customFormat="1" ht="60.75" customHeight="1" x14ac:dyDescent="0.25">
      <c r="A119" s="25" t="s">
        <v>162</v>
      </c>
      <c r="B119" s="19" t="s">
        <v>163</v>
      </c>
      <c r="C119" s="21" t="s">
        <v>14</v>
      </c>
      <c r="D119" s="17">
        <f>SUM(D120:D123)</f>
        <v>36.690199999999997</v>
      </c>
      <c r="E119" s="17">
        <f t="shared" ref="E119:M119" si="46">SUM(E120:E123)</f>
        <v>0</v>
      </c>
      <c r="F119" s="17">
        <f t="shared" si="46"/>
        <v>0</v>
      </c>
      <c r="G119" s="17">
        <f t="shared" si="46"/>
        <v>36.690199999999997</v>
      </c>
      <c r="H119" s="17">
        <f t="shared" si="46"/>
        <v>0</v>
      </c>
      <c r="I119" s="17">
        <f t="shared" si="46"/>
        <v>0</v>
      </c>
      <c r="J119" s="17">
        <f t="shared" si="46"/>
        <v>0</v>
      </c>
      <c r="K119" s="17">
        <f t="shared" si="46"/>
        <v>0</v>
      </c>
      <c r="L119" s="17">
        <f t="shared" si="46"/>
        <v>0</v>
      </c>
      <c r="M119" s="17">
        <f t="shared" si="46"/>
        <v>0</v>
      </c>
      <c r="N119" s="33">
        <f>I119-D119</f>
        <v>-36.690199999999997</v>
      </c>
      <c r="O119" s="34">
        <f>IF(D119,N119/D119,"нд")</f>
        <v>-1</v>
      </c>
      <c r="P119" s="33">
        <f>J119-E119</f>
        <v>0</v>
      </c>
      <c r="Q119" s="34" t="str">
        <f t="shared" si="41"/>
        <v>нд</v>
      </c>
      <c r="R119" s="33">
        <f t="shared" si="32"/>
        <v>0</v>
      </c>
      <c r="S119" s="34" t="str">
        <f t="shared" si="38"/>
        <v>нд</v>
      </c>
      <c r="T119" s="33">
        <f t="shared" si="33"/>
        <v>-36.690199999999997</v>
      </c>
      <c r="U119" s="34">
        <f>IF(G119,T119/G119,"нд")</f>
        <v>-1</v>
      </c>
      <c r="V119" s="33">
        <f t="shared" si="35"/>
        <v>0</v>
      </c>
      <c r="W119" s="34" t="str">
        <f t="shared" si="36"/>
        <v>нд</v>
      </c>
      <c r="X119" s="24" t="s">
        <v>279</v>
      </c>
      <c r="Y119" s="35"/>
      <c r="Z119" s="35"/>
    </row>
    <row r="120" spans="1:26" ht="62.25" customHeight="1" x14ac:dyDescent="0.25">
      <c r="A120" s="56" t="s">
        <v>162</v>
      </c>
      <c r="B120" s="57" t="s">
        <v>298</v>
      </c>
      <c r="C120" s="58" t="s">
        <v>299</v>
      </c>
      <c r="D120" s="20">
        <f>SUM(E120:H120)</f>
        <v>10.0344</v>
      </c>
      <c r="E120" s="20">
        <v>0</v>
      </c>
      <c r="F120" s="20">
        <v>0</v>
      </c>
      <c r="G120" s="20">
        <v>10.0344</v>
      </c>
      <c r="H120" s="20">
        <v>0</v>
      </c>
      <c r="I120" s="20">
        <f>J120+K120+L120+M120</f>
        <v>0</v>
      </c>
      <c r="J120" s="15">
        <v>0</v>
      </c>
      <c r="K120" s="15">
        <v>0</v>
      </c>
      <c r="L120" s="15">
        <v>0</v>
      </c>
      <c r="M120" s="15">
        <v>0</v>
      </c>
      <c r="N120" s="26">
        <f>I120-D120</f>
        <v>-10.0344</v>
      </c>
      <c r="O120" s="27">
        <f t="shared" si="30"/>
        <v>-1</v>
      </c>
      <c r="P120" s="26">
        <f t="shared" si="31"/>
        <v>0</v>
      </c>
      <c r="Q120" s="34" t="str">
        <f t="shared" si="41"/>
        <v>нд</v>
      </c>
      <c r="R120" s="26">
        <f t="shared" si="32"/>
        <v>0</v>
      </c>
      <c r="S120" s="34" t="str">
        <f t="shared" si="38"/>
        <v>нд</v>
      </c>
      <c r="T120" s="26">
        <f t="shared" si="33"/>
        <v>-10.0344</v>
      </c>
      <c r="U120" s="27">
        <f t="shared" si="34"/>
        <v>-1</v>
      </c>
      <c r="V120" s="26">
        <f t="shared" si="35"/>
        <v>0</v>
      </c>
      <c r="W120" s="27" t="str">
        <f t="shared" si="36"/>
        <v>нд</v>
      </c>
      <c r="X120" s="23" t="s">
        <v>357</v>
      </c>
      <c r="Y120" s="10"/>
      <c r="Z120" s="10"/>
    </row>
    <row r="121" spans="1:26" ht="59.25" customHeight="1" x14ac:dyDescent="0.25">
      <c r="A121" s="16" t="s">
        <v>162</v>
      </c>
      <c r="B121" s="51" t="s">
        <v>265</v>
      </c>
      <c r="C121" s="59" t="s">
        <v>266</v>
      </c>
      <c r="D121" s="20">
        <f>SUM(E121:H121)</f>
        <v>4.7690000000000001</v>
      </c>
      <c r="E121" s="20">
        <v>0</v>
      </c>
      <c r="F121" s="20">
        <v>0</v>
      </c>
      <c r="G121" s="20">
        <v>4.7690000000000001</v>
      </c>
      <c r="H121" s="20">
        <v>0</v>
      </c>
      <c r="I121" s="20">
        <f t="shared" si="37"/>
        <v>0</v>
      </c>
      <c r="J121" s="15">
        <v>0</v>
      </c>
      <c r="K121" s="15">
        <v>0</v>
      </c>
      <c r="L121" s="15">
        <v>0</v>
      </c>
      <c r="M121" s="15">
        <v>0</v>
      </c>
      <c r="N121" s="26">
        <f>I121-D121</f>
        <v>-4.7690000000000001</v>
      </c>
      <c r="O121" s="27">
        <f>IF(D121,N121/D121,"нд")</f>
        <v>-1</v>
      </c>
      <c r="P121" s="26">
        <f>J121-E121</f>
        <v>0</v>
      </c>
      <c r="Q121" s="34" t="str">
        <f t="shared" si="41"/>
        <v>нд</v>
      </c>
      <c r="R121" s="26">
        <f t="shared" si="32"/>
        <v>0</v>
      </c>
      <c r="S121" s="34" t="str">
        <f t="shared" si="38"/>
        <v>нд</v>
      </c>
      <c r="T121" s="26">
        <f t="shared" si="33"/>
        <v>-4.7690000000000001</v>
      </c>
      <c r="U121" s="27">
        <f t="shared" si="34"/>
        <v>-1</v>
      </c>
      <c r="V121" s="26">
        <f t="shared" si="35"/>
        <v>0</v>
      </c>
      <c r="W121" s="27" t="str">
        <f t="shared" si="36"/>
        <v>нд</v>
      </c>
      <c r="X121" s="23" t="s">
        <v>358</v>
      </c>
      <c r="Y121" s="10"/>
      <c r="Z121" s="10"/>
    </row>
    <row r="122" spans="1:26" ht="58.5" customHeight="1" x14ac:dyDescent="0.25">
      <c r="A122" s="16" t="s">
        <v>162</v>
      </c>
      <c r="B122" s="60" t="s">
        <v>276</v>
      </c>
      <c r="C122" s="54" t="s">
        <v>277</v>
      </c>
      <c r="D122" s="20">
        <f>SUM(E122:H122)</f>
        <v>14.055599999999998</v>
      </c>
      <c r="E122" s="20">
        <v>0</v>
      </c>
      <c r="F122" s="20">
        <v>0</v>
      </c>
      <c r="G122" s="20">
        <v>14.055599999999998</v>
      </c>
      <c r="H122" s="20">
        <v>0</v>
      </c>
      <c r="I122" s="20">
        <f t="shared" si="37"/>
        <v>0</v>
      </c>
      <c r="J122" s="15">
        <v>0</v>
      </c>
      <c r="K122" s="15">
        <v>0</v>
      </c>
      <c r="L122" s="15">
        <v>0</v>
      </c>
      <c r="M122" s="15">
        <v>0</v>
      </c>
      <c r="N122" s="26">
        <f>I122-D122</f>
        <v>-14.055599999999998</v>
      </c>
      <c r="O122" s="27">
        <f t="shared" si="30"/>
        <v>-1</v>
      </c>
      <c r="P122" s="26">
        <f t="shared" si="31"/>
        <v>0</v>
      </c>
      <c r="Q122" s="34" t="str">
        <f t="shared" si="41"/>
        <v>нд</v>
      </c>
      <c r="R122" s="26">
        <f t="shared" si="32"/>
        <v>0</v>
      </c>
      <c r="S122" s="34" t="str">
        <f t="shared" si="38"/>
        <v>нд</v>
      </c>
      <c r="T122" s="26">
        <f t="shared" si="33"/>
        <v>-14.055599999999998</v>
      </c>
      <c r="U122" s="27">
        <f t="shared" si="34"/>
        <v>-1</v>
      </c>
      <c r="V122" s="26">
        <f t="shared" si="35"/>
        <v>0</v>
      </c>
      <c r="W122" s="27" t="str">
        <f t="shared" si="36"/>
        <v>нд</v>
      </c>
      <c r="X122" s="23" t="s">
        <v>359</v>
      </c>
      <c r="Y122" s="10"/>
      <c r="Z122" s="10"/>
    </row>
    <row r="123" spans="1:26" ht="65.25" customHeight="1" x14ac:dyDescent="0.25">
      <c r="A123" s="47" t="s">
        <v>162</v>
      </c>
      <c r="B123" s="61" t="s">
        <v>267</v>
      </c>
      <c r="C123" s="59" t="s">
        <v>268</v>
      </c>
      <c r="D123" s="20">
        <f>SUM(E123:H123)</f>
        <v>7.8311999999999991</v>
      </c>
      <c r="E123" s="20">
        <v>0</v>
      </c>
      <c r="F123" s="20">
        <v>0</v>
      </c>
      <c r="G123" s="20">
        <v>7.8311999999999991</v>
      </c>
      <c r="H123" s="20">
        <v>0</v>
      </c>
      <c r="I123" s="20">
        <f t="shared" si="37"/>
        <v>0</v>
      </c>
      <c r="J123" s="15">
        <v>0</v>
      </c>
      <c r="K123" s="15">
        <v>0</v>
      </c>
      <c r="L123" s="15">
        <v>0</v>
      </c>
      <c r="M123" s="15">
        <v>0</v>
      </c>
      <c r="N123" s="26">
        <f t="shared" si="29"/>
        <v>-7.8311999999999991</v>
      </c>
      <c r="O123" s="27">
        <f t="shared" si="30"/>
        <v>-1</v>
      </c>
      <c r="P123" s="26">
        <f t="shared" si="31"/>
        <v>0</v>
      </c>
      <c r="Q123" s="34" t="str">
        <f t="shared" si="41"/>
        <v>нд</v>
      </c>
      <c r="R123" s="26">
        <f t="shared" si="32"/>
        <v>0</v>
      </c>
      <c r="S123" s="34" t="str">
        <f t="shared" si="38"/>
        <v>нд</v>
      </c>
      <c r="T123" s="26">
        <f t="shared" si="33"/>
        <v>-7.8311999999999991</v>
      </c>
      <c r="U123" s="27">
        <f t="shared" si="34"/>
        <v>-1</v>
      </c>
      <c r="V123" s="26">
        <f t="shared" si="35"/>
        <v>0</v>
      </c>
      <c r="W123" s="27" t="str">
        <f t="shared" si="36"/>
        <v>нд</v>
      </c>
      <c r="X123" s="23" t="s">
        <v>360</v>
      </c>
      <c r="Y123" s="10"/>
      <c r="Z123" s="10"/>
    </row>
    <row r="124" spans="1:26" s="36" customFormat="1" ht="31.5" x14ac:dyDescent="0.25">
      <c r="A124" s="25" t="s">
        <v>164</v>
      </c>
      <c r="B124" s="19" t="s">
        <v>165</v>
      </c>
      <c r="C124" s="21" t="s">
        <v>14</v>
      </c>
      <c r="D124" s="14">
        <f t="shared" ref="D124:H125" si="47">E124+F124+G124+H124</f>
        <v>0</v>
      </c>
      <c r="E124" s="14">
        <f t="shared" si="47"/>
        <v>0</v>
      </c>
      <c r="F124" s="14">
        <f t="shared" si="47"/>
        <v>0</v>
      </c>
      <c r="G124" s="14">
        <f t="shared" si="47"/>
        <v>0</v>
      </c>
      <c r="H124" s="14">
        <f t="shared" si="47"/>
        <v>0</v>
      </c>
      <c r="I124" s="14">
        <f t="shared" si="37"/>
        <v>0</v>
      </c>
      <c r="J124" s="17">
        <v>0</v>
      </c>
      <c r="K124" s="17">
        <v>0</v>
      </c>
      <c r="L124" s="17">
        <v>0</v>
      </c>
      <c r="M124" s="17">
        <v>0</v>
      </c>
      <c r="N124" s="33">
        <f t="shared" si="29"/>
        <v>0</v>
      </c>
      <c r="O124" s="34" t="str">
        <f t="shared" si="30"/>
        <v>нд</v>
      </c>
      <c r="P124" s="33">
        <f t="shared" si="31"/>
        <v>0</v>
      </c>
      <c r="Q124" s="34" t="str">
        <f t="shared" si="41"/>
        <v>нд</v>
      </c>
      <c r="R124" s="33">
        <f t="shared" si="32"/>
        <v>0</v>
      </c>
      <c r="S124" s="34" t="str">
        <f t="shared" si="38"/>
        <v>нд</v>
      </c>
      <c r="T124" s="33">
        <f t="shared" si="33"/>
        <v>0</v>
      </c>
      <c r="U124" s="34" t="str">
        <f t="shared" si="34"/>
        <v>нд</v>
      </c>
      <c r="V124" s="33">
        <f t="shared" si="35"/>
        <v>0</v>
      </c>
      <c r="W124" s="34" t="str">
        <f t="shared" si="36"/>
        <v>нд</v>
      </c>
      <c r="X124" s="24" t="s">
        <v>279</v>
      </c>
      <c r="Y124" s="35"/>
      <c r="Z124" s="35"/>
    </row>
    <row r="125" spans="1:26" s="36" customFormat="1" ht="31.5" x14ac:dyDescent="0.25">
      <c r="A125" s="25" t="s">
        <v>166</v>
      </c>
      <c r="B125" s="19" t="s">
        <v>167</v>
      </c>
      <c r="C125" s="21" t="s">
        <v>14</v>
      </c>
      <c r="D125" s="14">
        <f t="shared" si="47"/>
        <v>0</v>
      </c>
      <c r="E125" s="14">
        <f t="shared" si="47"/>
        <v>0</v>
      </c>
      <c r="F125" s="14">
        <f t="shared" si="47"/>
        <v>0</v>
      </c>
      <c r="G125" s="14">
        <f t="shared" si="47"/>
        <v>0</v>
      </c>
      <c r="H125" s="14">
        <f t="shared" si="47"/>
        <v>0</v>
      </c>
      <c r="I125" s="14">
        <f t="shared" si="37"/>
        <v>0</v>
      </c>
      <c r="J125" s="17">
        <v>0</v>
      </c>
      <c r="K125" s="17">
        <v>0</v>
      </c>
      <c r="L125" s="17">
        <v>0</v>
      </c>
      <c r="M125" s="17">
        <v>0</v>
      </c>
      <c r="N125" s="33">
        <f t="shared" si="29"/>
        <v>0</v>
      </c>
      <c r="O125" s="34" t="str">
        <f t="shared" si="30"/>
        <v>нд</v>
      </c>
      <c r="P125" s="33">
        <f t="shared" si="31"/>
        <v>0</v>
      </c>
      <c r="Q125" s="34" t="str">
        <f t="shared" si="41"/>
        <v>нд</v>
      </c>
      <c r="R125" s="33">
        <f t="shared" si="32"/>
        <v>0</v>
      </c>
      <c r="S125" s="34" t="str">
        <f t="shared" si="38"/>
        <v>нд</v>
      </c>
      <c r="T125" s="33">
        <f t="shared" si="33"/>
        <v>0</v>
      </c>
      <c r="U125" s="34" t="str">
        <f t="shared" si="34"/>
        <v>нд</v>
      </c>
      <c r="V125" s="33">
        <f t="shared" si="35"/>
        <v>0</v>
      </c>
      <c r="W125" s="34" t="str">
        <f t="shared" si="36"/>
        <v>нд</v>
      </c>
      <c r="X125" s="24" t="s">
        <v>279</v>
      </c>
      <c r="Y125" s="35"/>
      <c r="Z125" s="35"/>
    </row>
    <row r="126" spans="1:26" s="36" customFormat="1" ht="31.5" x14ac:dyDescent="0.25">
      <c r="A126" s="25" t="s">
        <v>168</v>
      </c>
      <c r="B126" s="19" t="s">
        <v>111</v>
      </c>
      <c r="C126" s="21" t="s">
        <v>14</v>
      </c>
      <c r="D126" s="14">
        <f>SUM(E126:H126)</f>
        <v>27.313817190000002</v>
      </c>
      <c r="E126" s="17">
        <f>SUM(E127)</f>
        <v>0</v>
      </c>
      <c r="F126" s="17">
        <f>SUM(F127)</f>
        <v>0</v>
      </c>
      <c r="G126" s="17">
        <f>SUM(G127)</f>
        <v>27.313817190000002</v>
      </c>
      <c r="H126" s="17">
        <f>SUM(H127)</f>
        <v>0</v>
      </c>
      <c r="I126" s="14">
        <f>J126+K126+L126+M126</f>
        <v>0.72</v>
      </c>
      <c r="J126" s="17">
        <f>SUM(J127)</f>
        <v>0</v>
      </c>
      <c r="K126" s="17">
        <f>SUM(K127)</f>
        <v>0</v>
      </c>
      <c r="L126" s="17">
        <f>SUM(L127)</f>
        <v>0.72</v>
      </c>
      <c r="M126" s="17">
        <f>SUM(M127)</f>
        <v>0</v>
      </c>
      <c r="N126" s="33">
        <f>I126-D126</f>
        <v>-26.593817190000003</v>
      </c>
      <c r="O126" s="34">
        <f>IF(D126,N126/D126,"нд")</f>
        <v>-0.97363971520379067</v>
      </c>
      <c r="P126" s="33">
        <f>J126-E126</f>
        <v>0</v>
      </c>
      <c r="Q126" s="34" t="str">
        <f t="shared" si="41"/>
        <v>нд</v>
      </c>
      <c r="R126" s="33">
        <f>K126-F126</f>
        <v>0</v>
      </c>
      <c r="S126" s="34" t="str">
        <f t="shared" si="38"/>
        <v>нд</v>
      </c>
      <c r="T126" s="33">
        <f>L126-G126</f>
        <v>-26.593817190000003</v>
      </c>
      <c r="U126" s="34">
        <f>IF(G126,T126/G126,"нд")</f>
        <v>-0.97363971520379067</v>
      </c>
      <c r="V126" s="33">
        <f t="shared" si="35"/>
        <v>0</v>
      </c>
      <c r="W126" s="34" t="str">
        <f t="shared" si="36"/>
        <v>нд</v>
      </c>
      <c r="X126" s="24" t="s">
        <v>279</v>
      </c>
      <c r="Y126" s="35"/>
      <c r="Z126" s="35"/>
    </row>
    <row r="127" spans="1:26" ht="81" customHeight="1" x14ac:dyDescent="0.25">
      <c r="A127" s="47" t="s">
        <v>168</v>
      </c>
      <c r="B127" s="48" t="s">
        <v>300</v>
      </c>
      <c r="C127" s="46" t="s">
        <v>301</v>
      </c>
      <c r="D127" s="20">
        <f>SUM(E127:H127)</f>
        <v>27.313817190000002</v>
      </c>
      <c r="E127" s="20">
        <v>0</v>
      </c>
      <c r="F127" s="20">
        <v>0</v>
      </c>
      <c r="G127" s="20">
        <v>27.313817190000002</v>
      </c>
      <c r="H127" s="20">
        <v>0</v>
      </c>
      <c r="I127" s="20">
        <f t="shared" si="37"/>
        <v>0.72</v>
      </c>
      <c r="J127" s="15">
        <f>SUM(J128:J130)</f>
        <v>0</v>
      </c>
      <c r="K127" s="15">
        <f>SUM(K128:K130)</f>
        <v>0</v>
      </c>
      <c r="L127" s="15">
        <v>0.72</v>
      </c>
      <c r="M127" s="15">
        <f>SUM(M128:M130)</f>
        <v>0</v>
      </c>
      <c r="N127" s="26">
        <f>I127-D127</f>
        <v>-26.593817190000003</v>
      </c>
      <c r="O127" s="27">
        <f t="shared" si="30"/>
        <v>-0.97363971520379067</v>
      </c>
      <c r="P127" s="26">
        <f t="shared" si="31"/>
        <v>0</v>
      </c>
      <c r="Q127" s="34" t="str">
        <f t="shared" si="41"/>
        <v>нд</v>
      </c>
      <c r="R127" s="26">
        <f t="shared" si="32"/>
        <v>0</v>
      </c>
      <c r="S127" s="34" t="str">
        <f t="shared" si="38"/>
        <v>нд</v>
      </c>
      <c r="T127" s="26">
        <f t="shared" si="33"/>
        <v>-26.593817190000003</v>
      </c>
      <c r="U127" s="27">
        <f>IF(G127,T127/G127,"нд")</f>
        <v>-0.97363971520379067</v>
      </c>
      <c r="V127" s="26">
        <f t="shared" si="35"/>
        <v>0</v>
      </c>
      <c r="W127" s="27" t="str">
        <f t="shared" si="36"/>
        <v>нд</v>
      </c>
      <c r="X127" s="23" t="s">
        <v>347</v>
      </c>
      <c r="Y127" s="10"/>
      <c r="Z127" s="10"/>
    </row>
    <row r="128" spans="1:26" s="36" customFormat="1" ht="47.25" x14ac:dyDescent="0.25">
      <c r="A128" s="25" t="s">
        <v>169</v>
      </c>
      <c r="B128" s="19" t="s">
        <v>170</v>
      </c>
      <c r="C128" s="21" t="s">
        <v>14</v>
      </c>
      <c r="D128" s="14">
        <f t="shared" ref="D128:D134" si="48">E128+F128+G128+H128</f>
        <v>0</v>
      </c>
      <c r="E128" s="14">
        <f t="shared" ref="E128:E134" si="49">F128+G128+H128+I128</f>
        <v>0</v>
      </c>
      <c r="F128" s="14">
        <f t="shared" ref="F128:F134" si="50">G128+H128+I128+J128</f>
        <v>0</v>
      </c>
      <c r="G128" s="14">
        <f t="shared" ref="G128:G134" si="51">H128+I128+J128+K128</f>
        <v>0</v>
      </c>
      <c r="H128" s="14">
        <f t="shared" ref="H128:H134" si="52">I128+J128+K128+L128</f>
        <v>0</v>
      </c>
      <c r="I128" s="14">
        <f t="shared" si="37"/>
        <v>0</v>
      </c>
      <c r="J128" s="17">
        <f>SUM(J129,J132)</f>
        <v>0</v>
      </c>
      <c r="K128" s="17">
        <f>SUM(K129,K132)</f>
        <v>0</v>
      </c>
      <c r="L128" s="17">
        <f>SUM(L129,L132)</f>
        <v>0</v>
      </c>
      <c r="M128" s="17">
        <f>SUM(M129,M132)</f>
        <v>0</v>
      </c>
      <c r="N128" s="33">
        <f t="shared" si="29"/>
        <v>0</v>
      </c>
      <c r="O128" s="34" t="str">
        <f t="shared" si="30"/>
        <v>нд</v>
      </c>
      <c r="P128" s="33">
        <f t="shared" si="31"/>
        <v>0</v>
      </c>
      <c r="Q128" s="34" t="str">
        <f t="shared" si="41"/>
        <v>нд</v>
      </c>
      <c r="R128" s="33">
        <f t="shared" si="32"/>
        <v>0</v>
      </c>
      <c r="S128" s="34" t="str">
        <f t="shared" si="38"/>
        <v>нд</v>
      </c>
      <c r="T128" s="33">
        <f t="shared" si="33"/>
        <v>0</v>
      </c>
      <c r="U128" s="34" t="str">
        <f t="shared" si="34"/>
        <v>нд</v>
      </c>
      <c r="V128" s="33">
        <f t="shared" si="35"/>
        <v>0</v>
      </c>
      <c r="W128" s="34" t="str">
        <f t="shared" si="36"/>
        <v>нд</v>
      </c>
      <c r="X128" s="24" t="s">
        <v>279</v>
      </c>
      <c r="Y128" s="35"/>
      <c r="Z128" s="35"/>
    </row>
    <row r="129" spans="1:26" s="36" customFormat="1" x14ac:dyDescent="0.25">
      <c r="A129" s="38" t="s">
        <v>171</v>
      </c>
      <c r="B129" s="22" t="s">
        <v>172</v>
      </c>
      <c r="C129" s="21" t="s">
        <v>14</v>
      </c>
      <c r="D129" s="14">
        <f t="shared" si="48"/>
        <v>0</v>
      </c>
      <c r="E129" s="14">
        <f t="shared" si="49"/>
        <v>0</v>
      </c>
      <c r="F129" s="14">
        <f t="shared" si="50"/>
        <v>0</v>
      </c>
      <c r="G129" s="14">
        <f t="shared" si="51"/>
        <v>0</v>
      </c>
      <c r="H129" s="14">
        <f t="shared" si="52"/>
        <v>0</v>
      </c>
      <c r="I129" s="14">
        <f t="shared" si="37"/>
        <v>0</v>
      </c>
      <c r="J129" s="17">
        <f>SUM(J130:J131)</f>
        <v>0</v>
      </c>
      <c r="K129" s="17">
        <f>SUM(K130:K131)</f>
        <v>0</v>
      </c>
      <c r="L129" s="17">
        <f>SUM(L130:L131)</f>
        <v>0</v>
      </c>
      <c r="M129" s="17">
        <f>SUM(M130:M131)</f>
        <v>0</v>
      </c>
      <c r="N129" s="33">
        <f t="shared" si="29"/>
        <v>0</v>
      </c>
      <c r="O129" s="34" t="str">
        <f t="shared" si="30"/>
        <v>нд</v>
      </c>
      <c r="P129" s="33">
        <f t="shared" si="31"/>
        <v>0</v>
      </c>
      <c r="Q129" s="34" t="str">
        <f t="shared" si="41"/>
        <v>нд</v>
      </c>
      <c r="R129" s="33">
        <f t="shared" si="32"/>
        <v>0</v>
      </c>
      <c r="S129" s="34" t="str">
        <f t="shared" si="38"/>
        <v>нд</v>
      </c>
      <c r="T129" s="33">
        <f t="shared" si="33"/>
        <v>0</v>
      </c>
      <c r="U129" s="34" t="str">
        <f t="shared" si="34"/>
        <v>нд</v>
      </c>
      <c r="V129" s="33">
        <f t="shared" si="35"/>
        <v>0</v>
      </c>
      <c r="W129" s="34" t="str">
        <f t="shared" si="36"/>
        <v>нд</v>
      </c>
      <c r="X129" s="24" t="s">
        <v>279</v>
      </c>
      <c r="Y129" s="35"/>
      <c r="Z129" s="35"/>
    </row>
    <row r="130" spans="1:26" s="36" customFormat="1" ht="47.25" x14ac:dyDescent="0.25">
      <c r="A130" s="39" t="s">
        <v>173</v>
      </c>
      <c r="B130" s="19" t="s">
        <v>174</v>
      </c>
      <c r="C130" s="21" t="s">
        <v>14</v>
      </c>
      <c r="D130" s="14">
        <f t="shared" si="48"/>
        <v>0</v>
      </c>
      <c r="E130" s="14">
        <f t="shared" si="49"/>
        <v>0</v>
      </c>
      <c r="F130" s="14">
        <f t="shared" si="50"/>
        <v>0</v>
      </c>
      <c r="G130" s="14">
        <f t="shared" si="51"/>
        <v>0</v>
      </c>
      <c r="H130" s="14">
        <f t="shared" si="52"/>
        <v>0</v>
      </c>
      <c r="I130" s="14">
        <f t="shared" si="37"/>
        <v>0</v>
      </c>
      <c r="J130" s="17">
        <v>0</v>
      </c>
      <c r="K130" s="17">
        <v>0</v>
      </c>
      <c r="L130" s="17">
        <v>0</v>
      </c>
      <c r="M130" s="17">
        <v>0</v>
      </c>
      <c r="N130" s="33">
        <f t="shared" si="29"/>
        <v>0</v>
      </c>
      <c r="O130" s="34" t="str">
        <f t="shared" si="30"/>
        <v>нд</v>
      </c>
      <c r="P130" s="33">
        <f t="shared" si="31"/>
        <v>0</v>
      </c>
      <c r="Q130" s="34" t="str">
        <f t="shared" si="41"/>
        <v>нд</v>
      </c>
      <c r="R130" s="33">
        <f t="shared" si="32"/>
        <v>0</v>
      </c>
      <c r="S130" s="34" t="str">
        <f t="shared" si="38"/>
        <v>нд</v>
      </c>
      <c r="T130" s="33">
        <f t="shared" si="33"/>
        <v>0</v>
      </c>
      <c r="U130" s="34" t="str">
        <f t="shared" si="34"/>
        <v>нд</v>
      </c>
      <c r="V130" s="33">
        <f t="shared" si="35"/>
        <v>0</v>
      </c>
      <c r="W130" s="34" t="str">
        <f t="shared" si="36"/>
        <v>нд</v>
      </c>
      <c r="X130" s="24" t="s">
        <v>279</v>
      </c>
      <c r="Y130" s="35"/>
      <c r="Z130" s="35"/>
    </row>
    <row r="131" spans="1:26" s="40" customFormat="1" ht="47.25" x14ac:dyDescent="0.25">
      <c r="A131" s="39" t="s">
        <v>175</v>
      </c>
      <c r="B131" s="19" t="s">
        <v>176</v>
      </c>
      <c r="C131" s="21" t="s">
        <v>14</v>
      </c>
      <c r="D131" s="14">
        <f t="shared" si="48"/>
        <v>0</v>
      </c>
      <c r="E131" s="14">
        <f t="shared" si="49"/>
        <v>0</v>
      </c>
      <c r="F131" s="14">
        <f t="shared" si="50"/>
        <v>0</v>
      </c>
      <c r="G131" s="14">
        <f t="shared" si="51"/>
        <v>0</v>
      </c>
      <c r="H131" s="14">
        <f t="shared" si="52"/>
        <v>0</v>
      </c>
      <c r="I131" s="14">
        <f t="shared" si="37"/>
        <v>0</v>
      </c>
      <c r="J131" s="17">
        <v>0</v>
      </c>
      <c r="K131" s="17">
        <v>0</v>
      </c>
      <c r="L131" s="17">
        <v>0</v>
      </c>
      <c r="M131" s="17">
        <v>0</v>
      </c>
      <c r="N131" s="33">
        <f t="shared" si="29"/>
        <v>0</v>
      </c>
      <c r="O131" s="34" t="str">
        <f t="shared" si="30"/>
        <v>нд</v>
      </c>
      <c r="P131" s="33">
        <f t="shared" si="31"/>
        <v>0</v>
      </c>
      <c r="Q131" s="34" t="str">
        <f t="shared" si="41"/>
        <v>нд</v>
      </c>
      <c r="R131" s="33">
        <f t="shared" si="32"/>
        <v>0</v>
      </c>
      <c r="S131" s="34" t="str">
        <f t="shared" si="38"/>
        <v>нд</v>
      </c>
      <c r="T131" s="33">
        <f t="shared" si="33"/>
        <v>0</v>
      </c>
      <c r="U131" s="34" t="str">
        <f t="shared" si="34"/>
        <v>нд</v>
      </c>
      <c r="V131" s="33">
        <f t="shared" si="35"/>
        <v>0</v>
      </c>
      <c r="W131" s="34" t="str">
        <f t="shared" si="36"/>
        <v>нд</v>
      </c>
      <c r="X131" s="24" t="s">
        <v>279</v>
      </c>
      <c r="Y131" s="35"/>
      <c r="Z131" s="35"/>
    </row>
    <row r="132" spans="1:26" s="36" customFormat="1" x14ac:dyDescent="0.25">
      <c r="A132" s="38" t="s">
        <v>177</v>
      </c>
      <c r="B132" s="22" t="s">
        <v>172</v>
      </c>
      <c r="C132" s="21" t="s">
        <v>14</v>
      </c>
      <c r="D132" s="14">
        <f t="shared" si="48"/>
        <v>0</v>
      </c>
      <c r="E132" s="14">
        <f t="shared" si="49"/>
        <v>0</v>
      </c>
      <c r="F132" s="14">
        <f t="shared" si="50"/>
        <v>0</v>
      </c>
      <c r="G132" s="14">
        <f t="shared" si="51"/>
        <v>0</v>
      </c>
      <c r="H132" s="14">
        <f t="shared" si="52"/>
        <v>0</v>
      </c>
      <c r="I132" s="14">
        <f t="shared" si="37"/>
        <v>0</v>
      </c>
      <c r="J132" s="17">
        <f>SUM(J133:J134)</f>
        <v>0</v>
      </c>
      <c r="K132" s="17">
        <f>SUM(K133:K134)</f>
        <v>0</v>
      </c>
      <c r="L132" s="17">
        <f>SUM(L133:L134)</f>
        <v>0</v>
      </c>
      <c r="M132" s="17">
        <f>SUM(M133:M134)</f>
        <v>0</v>
      </c>
      <c r="N132" s="33">
        <f t="shared" si="29"/>
        <v>0</v>
      </c>
      <c r="O132" s="34" t="str">
        <f t="shared" si="30"/>
        <v>нд</v>
      </c>
      <c r="P132" s="33">
        <f t="shared" si="31"/>
        <v>0</v>
      </c>
      <c r="Q132" s="34" t="str">
        <f t="shared" si="41"/>
        <v>нд</v>
      </c>
      <c r="R132" s="33">
        <f t="shared" si="32"/>
        <v>0</v>
      </c>
      <c r="S132" s="34" t="str">
        <f t="shared" si="38"/>
        <v>нд</v>
      </c>
      <c r="T132" s="33">
        <f t="shared" si="33"/>
        <v>0</v>
      </c>
      <c r="U132" s="34" t="str">
        <f t="shared" si="34"/>
        <v>нд</v>
      </c>
      <c r="V132" s="33">
        <f t="shared" si="35"/>
        <v>0</v>
      </c>
      <c r="W132" s="34" t="str">
        <f t="shared" si="36"/>
        <v>нд</v>
      </c>
      <c r="X132" s="24" t="s">
        <v>279</v>
      </c>
      <c r="Y132" s="35"/>
      <c r="Z132" s="35"/>
    </row>
    <row r="133" spans="1:26" s="36" customFormat="1" ht="47.25" x14ac:dyDescent="0.25">
      <c r="A133" s="39" t="s">
        <v>178</v>
      </c>
      <c r="B133" s="19" t="s">
        <v>174</v>
      </c>
      <c r="C133" s="21" t="s">
        <v>14</v>
      </c>
      <c r="D133" s="14">
        <f t="shared" si="48"/>
        <v>0</v>
      </c>
      <c r="E133" s="14">
        <f t="shared" si="49"/>
        <v>0</v>
      </c>
      <c r="F133" s="14">
        <f t="shared" si="50"/>
        <v>0</v>
      </c>
      <c r="G133" s="14">
        <f t="shared" si="51"/>
        <v>0</v>
      </c>
      <c r="H133" s="14">
        <f t="shared" si="52"/>
        <v>0</v>
      </c>
      <c r="I133" s="14">
        <f t="shared" si="37"/>
        <v>0</v>
      </c>
      <c r="J133" s="17">
        <v>0</v>
      </c>
      <c r="K133" s="17">
        <v>0</v>
      </c>
      <c r="L133" s="17">
        <v>0</v>
      </c>
      <c r="M133" s="17">
        <v>0</v>
      </c>
      <c r="N133" s="33">
        <f t="shared" si="29"/>
        <v>0</v>
      </c>
      <c r="O133" s="34" t="str">
        <f t="shared" si="30"/>
        <v>нд</v>
      </c>
      <c r="P133" s="33">
        <f t="shared" si="31"/>
        <v>0</v>
      </c>
      <c r="Q133" s="34" t="str">
        <f t="shared" si="41"/>
        <v>нд</v>
      </c>
      <c r="R133" s="33">
        <f t="shared" si="32"/>
        <v>0</v>
      </c>
      <c r="S133" s="34" t="str">
        <f t="shared" si="38"/>
        <v>нд</v>
      </c>
      <c r="T133" s="33">
        <f t="shared" si="33"/>
        <v>0</v>
      </c>
      <c r="U133" s="34" t="str">
        <f t="shared" si="34"/>
        <v>нд</v>
      </c>
      <c r="V133" s="33">
        <f t="shared" si="35"/>
        <v>0</v>
      </c>
      <c r="W133" s="34" t="str">
        <f t="shared" si="36"/>
        <v>нд</v>
      </c>
      <c r="X133" s="24" t="s">
        <v>279</v>
      </c>
      <c r="Y133" s="35"/>
      <c r="Z133" s="35"/>
    </row>
    <row r="134" spans="1:26" s="36" customFormat="1" ht="47.25" x14ac:dyDescent="0.25">
      <c r="A134" s="39" t="s">
        <v>179</v>
      </c>
      <c r="B134" s="19" t="s">
        <v>176</v>
      </c>
      <c r="C134" s="21" t="s">
        <v>14</v>
      </c>
      <c r="D134" s="14">
        <f t="shared" si="48"/>
        <v>0</v>
      </c>
      <c r="E134" s="14">
        <f t="shared" si="49"/>
        <v>0</v>
      </c>
      <c r="F134" s="14">
        <f t="shared" si="50"/>
        <v>0</v>
      </c>
      <c r="G134" s="14">
        <f t="shared" si="51"/>
        <v>0</v>
      </c>
      <c r="H134" s="14">
        <f t="shared" si="52"/>
        <v>0</v>
      </c>
      <c r="I134" s="14">
        <f t="shared" si="37"/>
        <v>0</v>
      </c>
      <c r="J134" s="17">
        <v>0</v>
      </c>
      <c r="K134" s="17">
        <v>0</v>
      </c>
      <c r="L134" s="17">
        <v>0</v>
      </c>
      <c r="M134" s="17">
        <v>0</v>
      </c>
      <c r="N134" s="33">
        <f t="shared" si="29"/>
        <v>0</v>
      </c>
      <c r="O134" s="34" t="str">
        <f t="shared" si="30"/>
        <v>нд</v>
      </c>
      <c r="P134" s="33">
        <f t="shared" si="31"/>
        <v>0</v>
      </c>
      <c r="Q134" s="34" t="str">
        <f t="shared" si="41"/>
        <v>нд</v>
      </c>
      <c r="R134" s="33">
        <f t="shared" si="32"/>
        <v>0</v>
      </c>
      <c r="S134" s="34" t="str">
        <f t="shared" si="38"/>
        <v>нд</v>
      </c>
      <c r="T134" s="33">
        <f t="shared" si="33"/>
        <v>0</v>
      </c>
      <c r="U134" s="34" t="str">
        <f t="shared" si="34"/>
        <v>нд</v>
      </c>
      <c r="V134" s="33">
        <f t="shared" si="35"/>
        <v>0</v>
      </c>
      <c r="W134" s="34" t="str">
        <f t="shared" si="36"/>
        <v>нд</v>
      </c>
      <c r="X134" s="24" t="s">
        <v>279</v>
      </c>
      <c r="Y134" s="35"/>
      <c r="Z134" s="35"/>
    </row>
    <row r="135" spans="1:26" s="36" customFormat="1" x14ac:dyDescent="0.25">
      <c r="A135" s="25" t="s">
        <v>180</v>
      </c>
      <c r="B135" s="19" t="s">
        <v>181</v>
      </c>
      <c r="C135" s="21" t="s">
        <v>14</v>
      </c>
      <c r="D135" s="17">
        <f>SUM(D136:D139)</f>
        <v>64.536059330000001</v>
      </c>
      <c r="E135" s="17">
        <f t="shared" ref="E135:H135" si="53">SUM(E136:E139)</f>
        <v>0</v>
      </c>
      <c r="F135" s="17">
        <f t="shared" si="53"/>
        <v>0</v>
      </c>
      <c r="G135" s="17">
        <f t="shared" si="53"/>
        <v>64.536059330000001</v>
      </c>
      <c r="H135" s="17">
        <f t="shared" si="53"/>
        <v>0</v>
      </c>
      <c r="I135" s="17">
        <f t="shared" ref="I135:M135" si="54">SUM(I136:I139)</f>
        <v>0</v>
      </c>
      <c r="J135" s="17">
        <f t="shared" si="54"/>
        <v>0</v>
      </c>
      <c r="K135" s="17">
        <f t="shared" si="54"/>
        <v>0</v>
      </c>
      <c r="L135" s="17">
        <f t="shared" si="54"/>
        <v>0</v>
      </c>
      <c r="M135" s="17">
        <f t="shared" si="54"/>
        <v>0</v>
      </c>
      <c r="N135" s="33">
        <f t="shared" si="29"/>
        <v>-64.536059330000001</v>
      </c>
      <c r="O135" s="34">
        <f t="shared" si="30"/>
        <v>-1</v>
      </c>
      <c r="P135" s="33">
        <f t="shared" si="31"/>
        <v>0</v>
      </c>
      <c r="Q135" s="34" t="str">
        <f t="shared" si="41"/>
        <v>нд</v>
      </c>
      <c r="R135" s="33">
        <f t="shared" si="32"/>
        <v>0</v>
      </c>
      <c r="S135" s="34" t="str">
        <f t="shared" si="38"/>
        <v>нд</v>
      </c>
      <c r="T135" s="33">
        <f>L135-G135</f>
        <v>-64.536059330000001</v>
      </c>
      <c r="U135" s="34">
        <f t="shared" si="34"/>
        <v>-1</v>
      </c>
      <c r="V135" s="33">
        <f t="shared" si="35"/>
        <v>0</v>
      </c>
      <c r="W135" s="34" t="str">
        <f t="shared" si="36"/>
        <v>нд</v>
      </c>
      <c r="X135" s="24" t="s">
        <v>279</v>
      </c>
      <c r="Y135" s="35"/>
      <c r="Z135" s="35"/>
    </row>
    <row r="136" spans="1:26" s="36" customFormat="1" ht="31.5" x14ac:dyDescent="0.25">
      <c r="A136" s="25" t="s">
        <v>182</v>
      </c>
      <c r="B136" s="19" t="s">
        <v>183</v>
      </c>
      <c r="C136" s="21" t="s">
        <v>14</v>
      </c>
      <c r="D136" s="14">
        <f t="shared" ref="D136:H138" si="55">E136+F136+G136+H136</f>
        <v>0</v>
      </c>
      <c r="E136" s="14">
        <f t="shared" si="55"/>
        <v>0</v>
      </c>
      <c r="F136" s="14">
        <f t="shared" si="55"/>
        <v>0</v>
      </c>
      <c r="G136" s="14">
        <f t="shared" si="55"/>
        <v>0</v>
      </c>
      <c r="H136" s="14">
        <f t="shared" si="55"/>
        <v>0</v>
      </c>
      <c r="I136" s="14">
        <f t="shared" si="37"/>
        <v>0</v>
      </c>
      <c r="J136" s="17">
        <v>0</v>
      </c>
      <c r="K136" s="17">
        <v>0</v>
      </c>
      <c r="L136" s="17">
        <v>0</v>
      </c>
      <c r="M136" s="17">
        <v>0</v>
      </c>
      <c r="N136" s="33">
        <f t="shared" ref="N136:N189" si="56">I136-D136</f>
        <v>0</v>
      </c>
      <c r="O136" s="34" t="str">
        <f t="shared" ref="O136:O189" si="57">IF(D136,N136/D136,"нд")</f>
        <v>нд</v>
      </c>
      <c r="P136" s="33">
        <f t="shared" ref="P136:P189" si="58">J136-E136</f>
        <v>0</v>
      </c>
      <c r="Q136" s="34" t="str">
        <f t="shared" si="41"/>
        <v>нд</v>
      </c>
      <c r="R136" s="33">
        <f t="shared" ref="R136:R189" si="59">K136-F136</f>
        <v>0</v>
      </c>
      <c r="S136" s="34" t="str">
        <f t="shared" si="38"/>
        <v>нд</v>
      </c>
      <c r="T136" s="33">
        <f>L136-G136</f>
        <v>0</v>
      </c>
      <c r="U136" s="34" t="str">
        <f>IF(G136,T136/G136,"нд")</f>
        <v>нд</v>
      </c>
      <c r="V136" s="33">
        <f t="shared" ref="V136:V189" si="60">M136-H136</f>
        <v>0</v>
      </c>
      <c r="W136" s="34" t="str">
        <f t="shared" ref="W136:W189" si="61">IF(H136,V136/H136,"нд")</f>
        <v>нд</v>
      </c>
      <c r="X136" s="24" t="s">
        <v>279</v>
      </c>
      <c r="Y136" s="35"/>
      <c r="Z136" s="35"/>
    </row>
    <row r="137" spans="1:26" s="36" customFormat="1" x14ac:dyDescent="0.25">
      <c r="A137" s="25" t="s">
        <v>184</v>
      </c>
      <c r="B137" s="19" t="s">
        <v>185</v>
      </c>
      <c r="C137" s="21" t="s">
        <v>14</v>
      </c>
      <c r="D137" s="14">
        <f t="shared" si="55"/>
        <v>0</v>
      </c>
      <c r="E137" s="14">
        <f t="shared" si="55"/>
        <v>0</v>
      </c>
      <c r="F137" s="14">
        <f t="shared" si="55"/>
        <v>0</v>
      </c>
      <c r="G137" s="14">
        <f t="shared" si="55"/>
        <v>0</v>
      </c>
      <c r="H137" s="14">
        <f t="shared" si="55"/>
        <v>0</v>
      </c>
      <c r="I137" s="14">
        <f t="shared" si="37"/>
        <v>0</v>
      </c>
      <c r="J137" s="17">
        <v>0</v>
      </c>
      <c r="K137" s="17">
        <v>0</v>
      </c>
      <c r="L137" s="17">
        <v>0</v>
      </c>
      <c r="M137" s="17">
        <v>0</v>
      </c>
      <c r="N137" s="33">
        <f t="shared" si="56"/>
        <v>0</v>
      </c>
      <c r="O137" s="34" t="str">
        <f t="shared" si="57"/>
        <v>нд</v>
      </c>
      <c r="P137" s="33">
        <f t="shared" si="58"/>
        <v>0</v>
      </c>
      <c r="Q137" s="34" t="str">
        <f t="shared" si="41"/>
        <v>нд</v>
      </c>
      <c r="R137" s="33">
        <f t="shared" si="59"/>
        <v>0</v>
      </c>
      <c r="S137" s="34" t="str">
        <f t="shared" si="38"/>
        <v>нд</v>
      </c>
      <c r="T137" s="33">
        <f t="shared" ref="T137:T189" si="62">L137-G137</f>
        <v>0</v>
      </c>
      <c r="U137" s="34" t="str">
        <f t="shared" ref="U137:U189" si="63">IF(G137,T137/G137,"нд")</f>
        <v>нд</v>
      </c>
      <c r="V137" s="33">
        <f t="shared" si="60"/>
        <v>0</v>
      </c>
      <c r="W137" s="34" t="str">
        <f t="shared" si="61"/>
        <v>нд</v>
      </c>
      <c r="X137" s="24" t="s">
        <v>279</v>
      </c>
      <c r="Y137" s="35"/>
      <c r="Z137" s="35"/>
    </row>
    <row r="138" spans="1:26" s="36" customFormat="1" ht="31.5" x14ac:dyDescent="0.25">
      <c r="A138" s="25" t="s">
        <v>186</v>
      </c>
      <c r="B138" s="19" t="s">
        <v>187</v>
      </c>
      <c r="C138" s="21" t="s">
        <v>14</v>
      </c>
      <c r="D138" s="14">
        <f t="shared" si="55"/>
        <v>0</v>
      </c>
      <c r="E138" s="14">
        <f t="shared" si="55"/>
        <v>0</v>
      </c>
      <c r="F138" s="14">
        <f t="shared" si="55"/>
        <v>0</v>
      </c>
      <c r="G138" s="14">
        <f t="shared" si="55"/>
        <v>0</v>
      </c>
      <c r="H138" s="14">
        <f t="shared" si="55"/>
        <v>0</v>
      </c>
      <c r="I138" s="14">
        <f t="shared" si="37"/>
        <v>0</v>
      </c>
      <c r="J138" s="17">
        <v>0</v>
      </c>
      <c r="K138" s="17">
        <v>0</v>
      </c>
      <c r="L138" s="17">
        <v>0</v>
      </c>
      <c r="M138" s="17">
        <v>0</v>
      </c>
      <c r="N138" s="33">
        <f t="shared" si="56"/>
        <v>0</v>
      </c>
      <c r="O138" s="34" t="str">
        <f t="shared" si="57"/>
        <v>нд</v>
      </c>
      <c r="P138" s="33">
        <f t="shared" si="58"/>
        <v>0</v>
      </c>
      <c r="Q138" s="34" t="str">
        <f t="shared" si="41"/>
        <v>нд</v>
      </c>
      <c r="R138" s="33">
        <f t="shared" si="59"/>
        <v>0</v>
      </c>
      <c r="S138" s="34" t="str">
        <f t="shared" si="38"/>
        <v>нд</v>
      </c>
      <c r="T138" s="33">
        <f t="shared" si="62"/>
        <v>0</v>
      </c>
      <c r="U138" s="34" t="str">
        <f t="shared" si="63"/>
        <v>нд</v>
      </c>
      <c r="V138" s="33">
        <f t="shared" si="60"/>
        <v>0</v>
      </c>
      <c r="W138" s="34" t="str">
        <f t="shared" si="61"/>
        <v>нд</v>
      </c>
      <c r="X138" s="24" t="s">
        <v>279</v>
      </c>
      <c r="Y138" s="35"/>
      <c r="Z138" s="35"/>
    </row>
    <row r="139" spans="1:26" s="36" customFormat="1" ht="21.75" customHeight="1" x14ac:dyDescent="0.25">
      <c r="A139" s="25" t="s">
        <v>188</v>
      </c>
      <c r="B139" s="19" t="s">
        <v>189</v>
      </c>
      <c r="C139" s="21" t="s">
        <v>14</v>
      </c>
      <c r="D139" s="17">
        <f>SUM(E139:H139)</f>
        <v>64.536059330000001</v>
      </c>
      <c r="E139" s="17">
        <f>SUM(E140:E142)</f>
        <v>0</v>
      </c>
      <c r="F139" s="17">
        <f>SUM(F140:F142)</f>
        <v>0</v>
      </c>
      <c r="G139" s="17">
        <f>SUM(G140:G142)</f>
        <v>64.536059330000001</v>
      </c>
      <c r="H139" s="17">
        <f>SUM(H140:H142)</f>
        <v>0</v>
      </c>
      <c r="I139" s="17">
        <f>SUM(J139:M139)</f>
        <v>0</v>
      </c>
      <c r="J139" s="17">
        <f>SUM(J140:J142)</f>
        <v>0</v>
      </c>
      <c r="K139" s="17">
        <f>SUM(K140:K142)</f>
        <v>0</v>
      </c>
      <c r="L139" s="17">
        <f>SUM(L140:L142)</f>
        <v>0</v>
      </c>
      <c r="M139" s="17">
        <f>SUM(M140:M142)</f>
        <v>0</v>
      </c>
      <c r="N139" s="33">
        <f>I139-D139</f>
        <v>-64.536059330000001</v>
      </c>
      <c r="O139" s="34">
        <f t="shared" si="57"/>
        <v>-1</v>
      </c>
      <c r="P139" s="33">
        <f t="shared" si="58"/>
        <v>0</v>
      </c>
      <c r="Q139" s="34" t="str">
        <f t="shared" si="41"/>
        <v>нд</v>
      </c>
      <c r="R139" s="33">
        <f t="shared" si="59"/>
        <v>0</v>
      </c>
      <c r="S139" s="34" t="str">
        <f t="shared" si="38"/>
        <v>нд</v>
      </c>
      <c r="T139" s="33">
        <f t="shared" si="62"/>
        <v>-64.536059330000001</v>
      </c>
      <c r="U139" s="34">
        <f t="shared" si="63"/>
        <v>-1</v>
      </c>
      <c r="V139" s="33">
        <f t="shared" si="60"/>
        <v>0</v>
      </c>
      <c r="W139" s="34" t="str">
        <f t="shared" si="61"/>
        <v>нд</v>
      </c>
      <c r="X139" s="24" t="s">
        <v>279</v>
      </c>
      <c r="Y139" s="35"/>
      <c r="Z139" s="35"/>
    </row>
    <row r="140" spans="1:26" ht="45.75" customHeight="1" x14ac:dyDescent="0.25">
      <c r="A140" s="16" t="s">
        <v>188</v>
      </c>
      <c r="B140" s="51" t="s">
        <v>261</v>
      </c>
      <c r="C140" s="46" t="s">
        <v>262</v>
      </c>
      <c r="D140" s="15">
        <f>SUM(E140:H140)</f>
        <v>0</v>
      </c>
      <c r="E140" s="20">
        <v>0</v>
      </c>
      <c r="F140" s="20">
        <v>0</v>
      </c>
      <c r="G140" s="20">
        <v>0</v>
      </c>
      <c r="H140" s="20">
        <v>0</v>
      </c>
      <c r="I140" s="20">
        <f>J140+K140+L140+M140</f>
        <v>0</v>
      </c>
      <c r="J140" s="15">
        <v>0</v>
      </c>
      <c r="K140" s="15">
        <v>0</v>
      </c>
      <c r="L140" s="15">
        <v>0</v>
      </c>
      <c r="M140" s="15">
        <v>0</v>
      </c>
      <c r="N140" s="26">
        <f>I140-D140</f>
        <v>0</v>
      </c>
      <c r="O140" s="27" t="str">
        <f>IF(D140,N140/D140,"нд")</f>
        <v>нд</v>
      </c>
      <c r="P140" s="26">
        <f>J140-E140</f>
        <v>0</v>
      </c>
      <c r="Q140" s="34" t="str">
        <f t="shared" si="41"/>
        <v>нд</v>
      </c>
      <c r="R140" s="26">
        <f t="shared" si="59"/>
        <v>0</v>
      </c>
      <c r="S140" s="34" t="str">
        <f t="shared" si="38"/>
        <v>нд</v>
      </c>
      <c r="T140" s="26">
        <f t="shared" si="62"/>
        <v>0</v>
      </c>
      <c r="U140" s="27" t="str">
        <f>IF(G140,T140/G140,"нд")</f>
        <v>нд</v>
      </c>
      <c r="V140" s="26">
        <f>M140-H140</f>
        <v>0</v>
      </c>
      <c r="W140" s="27" t="str">
        <f>IF(H140,V140/H140,"нд")</f>
        <v>нд</v>
      </c>
      <c r="X140" s="23" t="s">
        <v>279</v>
      </c>
      <c r="Y140" s="10"/>
      <c r="Z140" s="10"/>
    </row>
    <row r="141" spans="1:26" ht="89.25" customHeight="1" x14ac:dyDescent="0.25">
      <c r="A141" s="16" t="s">
        <v>188</v>
      </c>
      <c r="B141" s="51" t="s">
        <v>302</v>
      </c>
      <c r="C141" s="46" t="s">
        <v>303</v>
      </c>
      <c r="D141" s="15">
        <f>SUM(E141:H141)</f>
        <v>23.527870799999995</v>
      </c>
      <c r="E141" s="20">
        <v>0</v>
      </c>
      <c r="F141" s="20">
        <v>0</v>
      </c>
      <c r="G141" s="20">
        <v>23.527870799999995</v>
      </c>
      <c r="H141" s="20">
        <v>0</v>
      </c>
      <c r="I141" s="20">
        <f>J141+K141+L141+M141</f>
        <v>0</v>
      </c>
      <c r="J141" s="15">
        <v>0</v>
      </c>
      <c r="K141" s="15">
        <v>0</v>
      </c>
      <c r="L141" s="15">
        <v>0</v>
      </c>
      <c r="M141" s="15">
        <v>0</v>
      </c>
      <c r="N141" s="26">
        <f>I141-D141</f>
        <v>-23.527870799999995</v>
      </c>
      <c r="O141" s="27">
        <f>IF(D141,N141/D141,"нд")</f>
        <v>-1</v>
      </c>
      <c r="P141" s="26">
        <f>J141-E141</f>
        <v>0</v>
      </c>
      <c r="Q141" s="34" t="str">
        <f t="shared" si="41"/>
        <v>нд</v>
      </c>
      <c r="R141" s="26">
        <f>K141-F141</f>
        <v>0</v>
      </c>
      <c r="S141" s="34" t="str">
        <f t="shared" si="38"/>
        <v>нд</v>
      </c>
      <c r="T141" s="26">
        <f>L141-G141</f>
        <v>-23.527870799999995</v>
      </c>
      <c r="U141" s="27">
        <f>IF(G141,T141/G141,"нд")</f>
        <v>-1</v>
      </c>
      <c r="V141" s="26">
        <f>M141-H141</f>
        <v>0</v>
      </c>
      <c r="W141" s="27" t="str">
        <f>IF(H141,V141/H141,"нд")</f>
        <v>нд</v>
      </c>
      <c r="X141" s="23" t="s">
        <v>352</v>
      </c>
      <c r="Y141" s="10"/>
      <c r="Z141" s="10"/>
    </row>
    <row r="142" spans="1:26" ht="56.25" customHeight="1" x14ac:dyDescent="0.25">
      <c r="A142" s="16" t="s">
        <v>188</v>
      </c>
      <c r="B142" s="51" t="s">
        <v>304</v>
      </c>
      <c r="C142" s="46" t="s">
        <v>305</v>
      </c>
      <c r="D142" s="15">
        <f>SUM(E142:H142)</f>
        <v>41.008188529999998</v>
      </c>
      <c r="E142" s="20">
        <v>0</v>
      </c>
      <c r="F142" s="20">
        <v>0</v>
      </c>
      <c r="G142" s="20">
        <v>41.008188529999998</v>
      </c>
      <c r="H142" s="20">
        <v>0</v>
      </c>
      <c r="I142" s="20">
        <f>J142+K142+L142+M142</f>
        <v>0</v>
      </c>
      <c r="J142" s="15">
        <v>0</v>
      </c>
      <c r="K142" s="15">
        <v>0</v>
      </c>
      <c r="L142" s="15">
        <v>0</v>
      </c>
      <c r="M142" s="15">
        <v>0</v>
      </c>
      <c r="N142" s="26">
        <f>I142-D142</f>
        <v>-41.008188529999998</v>
      </c>
      <c r="O142" s="27">
        <f>IF(D142,N142/D142,"нд")</f>
        <v>-1</v>
      </c>
      <c r="P142" s="26">
        <f>J142-E142</f>
        <v>0</v>
      </c>
      <c r="Q142" s="34" t="str">
        <f t="shared" si="41"/>
        <v>нд</v>
      </c>
      <c r="R142" s="26">
        <f>K142-F142</f>
        <v>0</v>
      </c>
      <c r="S142" s="34" t="str">
        <f t="shared" si="38"/>
        <v>нд</v>
      </c>
      <c r="T142" s="26">
        <f>L142-G142</f>
        <v>-41.008188529999998</v>
      </c>
      <c r="U142" s="27">
        <f>IF(G142,T142/G142,"нд")</f>
        <v>-1</v>
      </c>
      <c r="V142" s="26">
        <f>M142-H142</f>
        <v>0</v>
      </c>
      <c r="W142" s="27" t="str">
        <f>IF(H142,V142/H142,"нд")</f>
        <v>нд</v>
      </c>
      <c r="X142" s="23" t="s">
        <v>349</v>
      </c>
      <c r="Y142" s="10"/>
      <c r="Z142" s="10"/>
    </row>
    <row r="143" spans="1:26" s="36" customFormat="1" ht="31.5" x14ac:dyDescent="0.25">
      <c r="A143" s="25" t="s">
        <v>190</v>
      </c>
      <c r="B143" s="19" t="s">
        <v>28</v>
      </c>
      <c r="C143" s="21" t="s">
        <v>14</v>
      </c>
      <c r="D143" s="14">
        <v>0</v>
      </c>
      <c r="E143" s="14">
        <v>0</v>
      </c>
      <c r="F143" s="14">
        <v>0</v>
      </c>
      <c r="G143" s="14">
        <v>0</v>
      </c>
      <c r="H143" s="14">
        <v>0</v>
      </c>
      <c r="I143" s="14">
        <f t="shared" si="37"/>
        <v>0</v>
      </c>
      <c r="J143" s="17">
        <v>0</v>
      </c>
      <c r="K143" s="17">
        <v>0</v>
      </c>
      <c r="L143" s="17">
        <v>0</v>
      </c>
      <c r="M143" s="17">
        <v>0</v>
      </c>
      <c r="N143" s="33">
        <f t="shared" si="56"/>
        <v>0</v>
      </c>
      <c r="O143" s="34" t="str">
        <f t="shared" si="57"/>
        <v>нд</v>
      </c>
      <c r="P143" s="33">
        <f t="shared" si="58"/>
        <v>0</v>
      </c>
      <c r="Q143" s="34" t="str">
        <f t="shared" si="41"/>
        <v>нд</v>
      </c>
      <c r="R143" s="33">
        <f t="shared" si="59"/>
        <v>0</v>
      </c>
      <c r="S143" s="34" t="str">
        <f t="shared" si="38"/>
        <v>нд</v>
      </c>
      <c r="T143" s="33">
        <f t="shared" si="62"/>
        <v>0</v>
      </c>
      <c r="U143" s="34" t="str">
        <f t="shared" si="63"/>
        <v>нд</v>
      </c>
      <c r="V143" s="33">
        <f t="shared" si="60"/>
        <v>0</v>
      </c>
      <c r="W143" s="34" t="str">
        <f t="shared" si="61"/>
        <v>нд</v>
      </c>
      <c r="X143" s="24" t="s">
        <v>279</v>
      </c>
      <c r="Y143" s="35"/>
      <c r="Z143" s="35"/>
    </row>
    <row r="144" spans="1:26" s="36" customFormat="1" x14ac:dyDescent="0.25">
      <c r="A144" s="25" t="s">
        <v>191</v>
      </c>
      <c r="B144" s="19" t="s">
        <v>192</v>
      </c>
      <c r="C144" s="21" t="s">
        <v>14</v>
      </c>
      <c r="D144" s="14">
        <f>SUM(E144:H144)</f>
        <v>63.582891910000001</v>
      </c>
      <c r="E144" s="17">
        <f t="shared" ref="E144:M144" si="64">SUM(E145:E168)</f>
        <v>0</v>
      </c>
      <c r="F144" s="17">
        <f t="shared" si="64"/>
        <v>0</v>
      </c>
      <c r="G144" s="17">
        <f t="shared" si="64"/>
        <v>57.217891909999999</v>
      </c>
      <c r="H144" s="17">
        <f t="shared" si="64"/>
        <v>6.3650000000000002</v>
      </c>
      <c r="I144" s="17">
        <f t="shared" si="64"/>
        <v>3.5697849999999995</v>
      </c>
      <c r="J144" s="17">
        <f t="shared" si="64"/>
        <v>0</v>
      </c>
      <c r="K144" s="17">
        <f t="shared" si="64"/>
        <v>0</v>
      </c>
      <c r="L144" s="17">
        <f t="shared" si="64"/>
        <v>3.5697849999999995</v>
      </c>
      <c r="M144" s="17">
        <f t="shared" si="64"/>
        <v>0</v>
      </c>
      <c r="N144" s="33">
        <f t="shared" si="56"/>
        <v>-60.013106910000005</v>
      </c>
      <c r="O144" s="34">
        <f t="shared" si="57"/>
        <v>-0.94385620262360925</v>
      </c>
      <c r="P144" s="33">
        <f t="shared" si="58"/>
        <v>0</v>
      </c>
      <c r="Q144" s="34" t="str">
        <f t="shared" si="41"/>
        <v>нд</v>
      </c>
      <c r="R144" s="33">
        <f t="shared" si="59"/>
        <v>0</v>
      </c>
      <c r="S144" s="34">
        <f t="shared" si="38"/>
        <v>0</v>
      </c>
      <c r="T144" s="33">
        <f t="shared" si="62"/>
        <v>-53.648106909999996</v>
      </c>
      <c r="U144" s="34">
        <f t="shared" si="63"/>
        <v>-0.93761068643327439</v>
      </c>
      <c r="V144" s="33">
        <f t="shared" si="60"/>
        <v>-6.3650000000000002</v>
      </c>
      <c r="W144" s="34">
        <f t="shared" si="61"/>
        <v>-1</v>
      </c>
      <c r="X144" s="17" t="s">
        <v>279</v>
      </c>
      <c r="Y144" s="35"/>
      <c r="Z144" s="35"/>
    </row>
    <row r="145" spans="1:26" ht="63" customHeight="1" x14ac:dyDescent="0.25">
      <c r="A145" s="47" t="s">
        <v>236</v>
      </c>
      <c r="B145" s="57" t="s">
        <v>306</v>
      </c>
      <c r="C145" s="58" t="s">
        <v>307</v>
      </c>
      <c r="D145" s="20">
        <f>SUM(E145:H145)</f>
        <v>0.77727921</v>
      </c>
      <c r="E145" s="20">
        <v>0</v>
      </c>
      <c r="F145" s="20">
        <v>0</v>
      </c>
      <c r="G145" s="20">
        <v>0.77727921</v>
      </c>
      <c r="H145" s="20">
        <v>0</v>
      </c>
      <c r="I145" s="20">
        <f t="shared" si="37"/>
        <v>0</v>
      </c>
      <c r="J145" s="15">
        <f t="shared" ref="J145:K161" si="65">SUM(J169,J172)</f>
        <v>0</v>
      </c>
      <c r="K145" s="15">
        <f t="shared" si="65"/>
        <v>0</v>
      </c>
      <c r="L145" s="15">
        <v>0</v>
      </c>
      <c r="M145" s="15">
        <f>SUM(M169,M172)</f>
        <v>0</v>
      </c>
      <c r="N145" s="26">
        <f t="shared" si="56"/>
        <v>-0.77727921</v>
      </c>
      <c r="O145" s="27">
        <f t="shared" si="57"/>
        <v>-1</v>
      </c>
      <c r="P145" s="26">
        <f t="shared" si="58"/>
        <v>0</v>
      </c>
      <c r="Q145" s="27" t="str">
        <f t="shared" si="41"/>
        <v>нд</v>
      </c>
      <c r="R145" s="26">
        <f t="shared" si="59"/>
        <v>0</v>
      </c>
      <c r="S145" s="27" t="str">
        <f t="shared" si="38"/>
        <v>нд</v>
      </c>
      <c r="T145" s="26">
        <f t="shared" si="62"/>
        <v>-0.77727921</v>
      </c>
      <c r="U145" s="27">
        <f>IF(G145,T145/G145,"нд")</f>
        <v>-1</v>
      </c>
      <c r="V145" s="26">
        <f>M145-H145</f>
        <v>0</v>
      </c>
      <c r="W145" s="27" t="str">
        <f>IF(H145,V145/H145,"нд")</f>
        <v>нд</v>
      </c>
      <c r="X145" s="23" t="s">
        <v>349</v>
      </c>
      <c r="Y145" s="10"/>
      <c r="Z145" s="10"/>
    </row>
    <row r="146" spans="1:26" ht="65.25" customHeight="1" x14ac:dyDescent="0.25">
      <c r="A146" s="47" t="s">
        <v>236</v>
      </c>
      <c r="B146" s="62" t="s">
        <v>269</v>
      </c>
      <c r="C146" s="52" t="s">
        <v>270</v>
      </c>
      <c r="D146" s="20">
        <f t="shared" ref="D146:D168" si="66">SUM(E146:H146)</f>
        <v>0.12703976</v>
      </c>
      <c r="E146" s="20">
        <v>0</v>
      </c>
      <c r="F146" s="20">
        <v>0</v>
      </c>
      <c r="G146" s="20">
        <v>0.12703976</v>
      </c>
      <c r="H146" s="20">
        <v>0</v>
      </c>
      <c r="I146" s="20">
        <f t="shared" si="37"/>
        <v>0</v>
      </c>
      <c r="J146" s="15">
        <f t="shared" si="65"/>
        <v>0</v>
      </c>
      <c r="K146" s="15">
        <f t="shared" si="65"/>
        <v>0</v>
      </c>
      <c r="L146" s="15">
        <v>0</v>
      </c>
      <c r="M146" s="15">
        <f>SUM(M170,M173)</f>
        <v>0</v>
      </c>
      <c r="N146" s="26">
        <f t="shared" si="56"/>
        <v>-0.12703976</v>
      </c>
      <c r="O146" s="27">
        <f t="shared" si="57"/>
        <v>-1</v>
      </c>
      <c r="P146" s="26">
        <f t="shared" si="58"/>
        <v>0</v>
      </c>
      <c r="Q146" s="27" t="str">
        <f t="shared" si="41"/>
        <v>нд</v>
      </c>
      <c r="R146" s="26">
        <f t="shared" si="59"/>
        <v>0</v>
      </c>
      <c r="S146" s="27" t="str">
        <f t="shared" si="38"/>
        <v>нд</v>
      </c>
      <c r="T146" s="26">
        <f t="shared" si="62"/>
        <v>-0.12703976</v>
      </c>
      <c r="U146" s="27">
        <f>IF(G146,T146/G146,"нд")</f>
        <v>-1</v>
      </c>
      <c r="V146" s="26">
        <f>M146-H146</f>
        <v>0</v>
      </c>
      <c r="W146" s="27" t="str">
        <f>IF(H146,V146/H146,"нд")</f>
        <v>нд</v>
      </c>
      <c r="X146" s="23" t="s">
        <v>349</v>
      </c>
      <c r="Y146" s="10"/>
      <c r="Z146" s="10"/>
    </row>
    <row r="147" spans="1:26" ht="63" customHeight="1" x14ac:dyDescent="0.25">
      <c r="A147" s="47" t="s">
        <v>236</v>
      </c>
      <c r="B147" s="63" t="s">
        <v>308</v>
      </c>
      <c r="C147" s="52" t="s">
        <v>309</v>
      </c>
      <c r="D147" s="20">
        <f t="shared" si="66"/>
        <v>0.13532071000000001</v>
      </c>
      <c r="E147" s="20">
        <v>0</v>
      </c>
      <c r="F147" s="20">
        <v>0</v>
      </c>
      <c r="G147" s="20">
        <v>0.13532071000000001</v>
      </c>
      <c r="H147" s="20">
        <v>0</v>
      </c>
      <c r="I147" s="20">
        <f t="shared" si="37"/>
        <v>0</v>
      </c>
      <c r="J147" s="15">
        <f t="shared" si="65"/>
        <v>0</v>
      </c>
      <c r="K147" s="15">
        <f t="shared" si="65"/>
        <v>0</v>
      </c>
      <c r="L147" s="15">
        <v>0</v>
      </c>
      <c r="M147" s="15">
        <f>SUM(M171,M174)</f>
        <v>0</v>
      </c>
      <c r="N147" s="26">
        <f t="shared" si="56"/>
        <v>-0.13532071000000001</v>
      </c>
      <c r="O147" s="27">
        <f t="shared" si="57"/>
        <v>-1</v>
      </c>
      <c r="P147" s="26">
        <f t="shared" si="58"/>
        <v>0</v>
      </c>
      <c r="Q147" s="27" t="str">
        <f t="shared" si="41"/>
        <v>нд</v>
      </c>
      <c r="R147" s="26">
        <f t="shared" si="59"/>
        <v>0</v>
      </c>
      <c r="S147" s="27" t="str">
        <f t="shared" si="38"/>
        <v>нд</v>
      </c>
      <c r="T147" s="26">
        <f t="shared" si="62"/>
        <v>-0.13532071000000001</v>
      </c>
      <c r="U147" s="27">
        <f>IF(G147,T147/G147,"нд")</f>
        <v>-1</v>
      </c>
      <c r="V147" s="26">
        <f t="shared" si="60"/>
        <v>0</v>
      </c>
      <c r="W147" s="27" t="str">
        <f t="shared" si="61"/>
        <v>нд</v>
      </c>
      <c r="X147" s="23" t="s">
        <v>349</v>
      </c>
      <c r="Y147" s="10"/>
      <c r="Z147" s="10"/>
    </row>
    <row r="148" spans="1:26" ht="61.5" customHeight="1" x14ac:dyDescent="0.25">
      <c r="A148" s="47" t="s">
        <v>236</v>
      </c>
      <c r="B148" s="62" t="s">
        <v>310</v>
      </c>
      <c r="C148" s="52" t="s">
        <v>311</v>
      </c>
      <c r="D148" s="20">
        <f t="shared" si="66"/>
        <v>0.21884143</v>
      </c>
      <c r="E148" s="20">
        <v>0</v>
      </c>
      <c r="F148" s="20">
        <v>0</v>
      </c>
      <c r="G148" s="20">
        <v>0.21884143</v>
      </c>
      <c r="H148" s="20">
        <v>0</v>
      </c>
      <c r="I148" s="20">
        <f t="shared" si="37"/>
        <v>0</v>
      </c>
      <c r="J148" s="15">
        <f t="shared" si="65"/>
        <v>0</v>
      </c>
      <c r="K148" s="15">
        <f t="shared" si="65"/>
        <v>0</v>
      </c>
      <c r="L148" s="15">
        <v>0</v>
      </c>
      <c r="M148" s="15">
        <f>SUM(M172,M175)</f>
        <v>0</v>
      </c>
      <c r="N148" s="26">
        <f>I148-D148</f>
        <v>-0.21884143</v>
      </c>
      <c r="O148" s="27">
        <f t="shared" si="57"/>
        <v>-1</v>
      </c>
      <c r="P148" s="26">
        <f t="shared" si="58"/>
        <v>0</v>
      </c>
      <c r="Q148" s="27" t="str">
        <f t="shared" si="41"/>
        <v>нд</v>
      </c>
      <c r="R148" s="26">
        <f t="shared" si="59"/>
        <v>0</v>
      </c>
      <c r="S148" s="27" t="str">
        <f t="shared" si="38"/>
        <v>нд</v>
      </c>
      <c r="T148" s="26">
        <f t="shared" si="62"/>
        <v>-0.21884143</v>
      </c>
      <c r="U148" s="27">
        <f t="shared" si="63"/>
        <v>-1</v>
      </c>
      <c r="V148" s="26">
        <f t="shared" si="60"/>
        <v>0</v>
      </c>
      <c r="W148" s="27" t="str">
        <f t="shared" si="61"/>
        <v>нд</v>
      </c>
      <c r="X148" s="23" t="s">
        <v>349</v>
      </c>
      <c r="Y148" s="10"/>
      <c r="Z148" s="10"/>
    </row>
    <row r="149" spans="1:26" ht="63" customHeight="1" x14ac:dyDescent="0.25">
      <c r="A149" s="47" t="s">
        <v>236</v>
      </c>
      <c r="B149" s="62" t="s">
        <v>312</v>
      </c>
      <c r="C149" s="52" t="s">
        <v>313</v>
      </c>
      <c r="D149" s="20">
        <f t="shared" si="66"/>
        <v>0.22805618999999999</v>
      </c>
      <c r="E149" s="20">
        <v>0</v>
      </c>
      <c r="F149" s="20">
        <v>0</v>
      </c>
      <c r="G149" s="20">
        <v>0.22805618999999999</v>
      </c>
      <c r="H149" s="20">
        <v>0</v>
      </c>
      <c r="I149" s="20">
        <f>J149+K149+L149+M149</f>
        <v>0</v>
      </c>
      <c r="J149" s="15">
        <f t="shared" si="65"/>
        <v>0</v>
      </c>
      <c r="K149" s="15">
        <f t="shared" si="65"/>
        <v>0</v>
      </c>
      <c r="L149" s="15">
        <v>0</v>
      </c>
      <c r="M149" s="15">
        <f>SUM(M173,M176)</f>
        <v>0</v>
      </c>
      <c r="N149" s="26">
        <f>I149-D149</f>
        <v>-0.22805618999999999</v>
      </c>
      <c r="O149" s="27">
        <f t="shared" si="57"/>
        <v>-1</v>
      </c>
      <c r="P149" s="26">
        <f t="shared" si="58"/>
        <v>0</v>
      </c>
      <c r="Q149" s="27" t="str">
        <f t="shared" si="41"/>
        <v>нд</v>
      </c>
      <c r="R149" s="26">
        <f t="shared" si="59"/>
        <v>0</v>
      </c>
      <c r="S149" s="27" t="str">
        <f t="shared" si="38"/>
        <v>нд</v>
      </c>
      <c r="T149" s="26">
        <f t="shared" si="62"/>
        <v>-0.22805618999999999</v>
      </c>
      <c r="U149" s="27">
        <f t="shared" si="63"/>
        <v>-1</v>
      </c>
      <c r="V149" s="26">
        <f t="shared" si="60"/>
        <v>0</v>
      </c>
      <c r="W149" s="27" t="str">
        <f t="shared" si="61"/>
        <v>нд</v>
      </c>
      <c r="X149" s="23" t="s">
        <v>349</v>
      </c>
      <c r="Y149" s="10"/>
      <c r="Z149" s="10"/>
    </row>
    <row r="150" spans="1:26" ht="62.25" customHeight="1" x14ac:dyDescent="0.25">
      <c r="A150" s="47" t="s">
        <v>236</v>
      </c>
      <c r="B150" s="62" t="s">
        <v>314</v>
      </c>
      <c r="C150" s="52" t="s">
        <v>315</v>
      </c>
      <c r="D150" s="20">
        <f t="shared" si="66"/>
        <v>10.37907848</v>
      </c>
      <c r="E150" s="20">
        <v>0</v>
      </c>
      <c r="F150" s="20">
        <v>0</v>
      </c>
      <c r="G150" s="20">
        <v>10.37907848</v>
      </c>
      <c r="H150" s="20">
        <v>0</v>
      </c>
      <c r="I150" s="20">
        <f t="shared" si="37"/>
        <v>0</v>
      </c>
      <c r="J150" s="15">
        <f t="shared" si="65"/>
        <v>0</v>
      </c>
      <c r="K150" s="15">
        <f t="shared" si="65"/>
        <v>0</v>
      </c>
      <c r="L150" s="15">
        <v>0</v>
      </c>
      <c r="M150" s="15">
        <f t="shared" ref="M150:M161" si="67">SUM(M174,M177)</f>
        <v>0</v>
      </c>
      <c r="N150" s="26">
        <f>I150-D150</f>
        <v>-10.37907848</v>
      </c>
      <c r="O150" s="27">
        <f t="shared" si="57"/>
        <v>-1</v>
      </c>
      <c r="P150" s="26">
        <f t="shared" si="58"/>
        <v>0</v>
      </c>
      <c r="Q150" s="27" t="str">
        <f t="shared" si="41"/>
        <v>нд</v>
      </c>
      <c r="R150" s="26">
        <f t="shared" si="59"/>
        <v>0</v>
      </c>
      <c r="S150" s="27" t="str">
        <f t="shared" ref="S150:S192" si="68">IF(H150,R150/H150,"нд")</f>
        <v>нд</v>
      </c>
      <c r="T150" s="26">
        <f t="shared" si="62"/>
        <v>-10.37907848</v>
      </c>
      <c r="U150" s="27">
        <f t="shared" si="63"/>
        <v>-1</v>
      </c>
      <c r="V150" s="26">
        <f t="shared" si="60"/>
        <v>0</v>
      </c>
      <c r="W150" s="27" t="str">
        <f t="shared" si="61"/>
        <v>нд</v>
      </c>
      <c r="X150" s="23" t="s">
        <v>359</v>
      </c>
      <c r="Y150" s="10"/>
      <c r="Z150" s="10"/>
    </row>
    <row r="151" spans="1:26" ht="43.5" customHeight="1" x14ac:dyDescent="0.25">
      <c r="A151" s="16" t="s">
        <v>191</v>
      </c>
      <c r="B151" s="45" t="s">
        <v>316</v>
      </c>
      <c r="C151" s="64" t="s">
        <v>317</v>
      </c>
      <c r="D151" s="20" t="s">
        <v>279</v>
      </c>
      <c r="E151" s="20" t="s">
        <v>279</v>
      </c>
      <c r="F151" s="20" t="s">
        <v>279</v>
      </c>
      <c r="G151" s="20" t="s">
        <v>279</v>
      </c>
      <c r="H151" s="20" t="s">
        <v>279</v>
      </c>
      <c r="I151" s="20">
        <f t="shared" si="37"/>
        <v>2.221425</v>
      </c>
      <c r="J151" s="15">
        <f t="shared" si="65"/>
        <v>0</v>
      </c>
      <c r="K151" s="15">
        <f t="shared" si="65"/>
        <v>0</v>
      </c>
      <c r="L151" s="15">
        <v>2.221425</v>
      </c>
      <c r="M151" s="15">
        <f t="shared" si="67"/>
        <v>0</v>
      </c>
      <c r="N151" s="26" t="s">
        <v>279</v>
      </c>
      <c r="O151" s="26" t="s">
        <v>279</v>
      </c>
      <c r="P151" s="26" t="s">
        <v>279</v>
      </c>
      <c r="Q151" s="26" t="s">
        <v>279</v>
      </c>
      <c r="R151" s="26" t="s">
        <v>279</v>
      </c>
      <c r="S151" s="26" t="s">
        <v>279</v>
      </c>
      <c r="T151" s="26" t="s">
        <v>279</v>
      </c>
      <c r="U151" s="26" t="s">
        <v>279</v>
      </c>
      <c r="V151" s="26" t="s">
        <v>279</v>
      </c>
      <c r="W151" s="26" t="s">
        <v>279</v>
      </c>
      <c r="X151" s="23" t="s">
        <v>279</v>
      </c>
      <c r="Y151" s="10"/>
      <c r="Z151" s="10"/>
    </row>
    <row r="152" spans="1:26" ht="43.5" customHeight="1" x14ac:dyDescent="0.25">
      <c r="A152" s="16" t="s">
        <v>191</v>
      </c>
      <c r="B152" s="45" t="s">
        <v>318</v>
      </c>
      <c r="C152" s="64" t="s">
        <v>319</v>
      </c>
      <c r="D152" s="20" t="s">
        <v>279</v>
      </c>
      <c r="E152" s="20" t="s">
        <v>279</v>
      </c>
      <c r="F152" s="20" t="s">
        <v>279</v>
      </c>
      <c r="G152" s="20" t="s">
        <v>279</v>
      </c>
      <c r="H152" s="20" t="s">
        <v>279</v>
      </c>
      <c r="I152" s="20">
        <f t="shared" si="37"/>
        <v>0.64500000000000002</v>
      </c>
      <c r="J152" s="15">
        <f t="shared" si="65"/>
        <v>0</v>
      </c>
      <c r="K152" s="15">
        <f t="shared" si="65"/>
        <v>0</v>
      </c>
      <c r="L152" s="15">
        <v>0.64500000000000002</v>
      </c>
      <c r="M152" s="15">
        <f t="shared" si="67"/>
        <v>0</v>
      </c>
      <c r="N152" s="26" t="s">
        <v>279</v>
      </c>
      <c r="O152" s="26" t="s">
        <v>279</v>
      </c>
      <c r="P152" s="26" t="s">
        <v>279</v>
      </c>
      <c r="Q152" s="26" t="s">
        <v>279</v>
      </c>
      <c r="R152" s="26" t="s">
        <v>279</v>
      </c>
      <c r="S152" s="26" t="s">
        <v>279</v>
      </c>
      <c r="T152" s="26" t="s">
        <v>279</v>
      </c>
      <c r="U152" s="26" t="s">
        <v>279</v>
      </c>
      <c r="V152" s="26" t="s">
        <v>279</v>
      </c>
      <c r="W152" s="26" t="s">
        <v>279</v>
      </c>
      <c r="X152" s="23" t="s">
        <v>279</v>
      </c>
      <c r="Y152" s="10"/>
      <c r="Z152" s="10"/>
    </row>
    <row r="153" spans="1:26" ht="62.25" customHeight="1" x14ac:dyDescent="0.25">
      <c r="A153" s="47" t="s">
        <v>191</v>
      </c>
      <c r="B153" s="62" t="s">
        <v>320</v>
      </c>
      <c r="C153" s="46" t="s">
        <v>321</v>
      </c>
      <c r="D153" s="20">
        <f t="shared" si="66"/>
        <v>5.5941722499999997</v>
      </c>
      <c r="E153" s="20">
        <v>0</v>
      </c>
      <c r="F153" s="20">
        <v>0</v>
      </c>
      <c r="G153" s="20">
        <v>5.5941722499999997</v>
      </c>
      <c r="H153" s="20">
        <v>0</v>
      </c>
      <c r="I153" s="20">
        <f t="shared" si="37"/>
        <v>0</v>
      </c>
      <c r="J153" s="15">
        <f t="shared" si="65"/>
        <v>0</v>
      </c>
      <c r="K153" s="15">
        <f t="shared" si="65"/>
        <v>0</v>
      </c>
      <c r="L153" s="15">
        <v>0</v>
      </c>
      <c r="M153" s="15">
        <f t="shared" si="67"/>
        <v>0</v>
      </c>
      <c r="N153" s="26">
        <f>I153-D153</f>
        <v>-5.5941722499999997</v>
      </c>
      <c r="O153" s="27">
        <f t="shared" si="57"/>
        <v>-1</v>
      </c>
      <c r="P153" s="26">
        <f t="shared" si="58"/>
        <v>0</v>
      </c>
      <c r="Q153" s="27" t="str">
        <f t="shared" ref="Q153:Q192" si="69">IF(E153,P153/E153,"нд")</f>
        <v>нд</v>
      </c>
      <c r="R153" s="26">
        <f t="shared" si="59"/>
        <v>0</v>
      </c>
      <c r="S153" s="27" t="str">
        <f t="shared" si="68"/>
        <v>нд</v>
      </c>
      <c r="T153" s="26">
        <f t="shared" si="62"/>
        <v>-5.5941722499999997</v>
      </c>
      <c r="U153" s="27">
        <f t="shared" si="63"/>
        <v>-1</v>
      </c>
      <c r="V153" s="26">
        <f t="shared" si="60"/>
        <v>0</v>
      </c>
      <c r="W153" s="27" t="str">
        <f t="shared" si="61"/>
        <v>нд</v>
      </c>
      <c r="X153" s="23" t="s">
        <v>350</v>
      </c>
      <c r="Y153" s="10"/>
      <c r="Z153" s="10"/>
    </row>
    <row r="154" spans="1:26" ht="61.5" customHeight="1" x14ac:dyDescent="0.25">
      <c r="A154" s="47" t="s">
        <v>191</v>
      </c>
      <c r="B154" s="62" t="s">
        <v>322</v>
      </c>
      <c r="C154" s="46" t="s">
        <v>323</v>
      </c>
      <c r="D154" s="20">
        <f t="shared" si="66"/>
        <v>15.497</v>
      </c>
      <c r="E154" s="20">
        <v>0</v>
      </c>
      <c r="F154" s="20">
        <v>0</v>
      </c>
      <c r="G154" s="20">
        <v>15.497</v>
      </c>
      <c r="H154" s="20">
        <v>0</v>
      </c>
      <c r="I154" s="20">
        <f t="shared" si="37"/>
        <v>0</v>
      </c>
      <c r="J154" s="15">
        <f t="shared" si="65"/>
        <v>0</v>
      </c>
      <c r="K154" s="15">
        <f t="shared" si="65"/>
        <v>0</v>
      </c>
      <c r="L154" s="15">
        <v>0</v>
      </c>
      <c r="M154" s="15">
        <f t="shared" si="67"/>
        <v>0</v>
      </c>
      <c r="N154" s="26">
        <f t="shared" si="56"/>
        <v>-15.497</v>
      </c>
      <c r="O154" s="27">
        <f t="shared" si="57"/>
        <v>-1</v>
      </c>
      <c r="P154" s="26">
        <f t="shared" si="58"/>
        <v>0</v>
      </c>
      <c r="Q154" s="27" t="str">
        <f t="shared" si="69"/>
        <v>нд</v>
      </c>
      <c r="R154" s="26">
        <f t="shared" si="59"/>
        <v>0</v>
      </c>
      <c r="S154" s="27" t="str">
        <f t="shared" si="68"/>
        <v>нд</v>
      </c>
      <c r="T154" s="26">
        <f t="shared" si="62"/>
        <v>-15.497</v>
      </c>
      <c r="U154" s="27">
        <f t="shared" si="63"/>
        <v>-1</v>
      </c>
      <c r="V154" s="26">
        <f t="shared" si="60"/>
        <v>0</v>
      </c>
      <c r="W154" s="27" t="str">
        <f t="shared" si="61"/>
        <v>нд</v>
      </c>
      <c r="X154" s="23" t="s">
        <v>361</v>
      </c>
      <c r="Y154" s="10"/>
      <c r="Z154" s="10"/>
    </row>
    <row r="155" spans="1:26" ht="59.25" customHeight="1" x14ac:dyDescent="0.25">
      <c r="A155" s="47" t="s">
        <v>191</v>
      </c>
      <c r="B155" s="62" t="s">
        <v>324</v>
      </c>
      <c r="C155" s="46" t="s">
        <v>325</v>
      </c>
      <c r="D155" s="20">
        <f t="shared" si="66"/>
        <v>0.10743320000000001</v>
      </c>
      <c r="E155" s="20">
        <v>0</v>
      </c>
      <c r="F155" s="20">
        <v>0</v>
      </c>
      <c r="G155" s="20">
        <v>0.10743320000000001</v>
      </c>
      <c r="H155" s="20">
        <v>0</v>
      </c>
      <c r="I155" s="20">
        <f t="shared" si="37"/>
        <v>0</v>
      </c>
      <c r="J155" s="15">
        <f t="shared" si="65"/>
        <v>0</v>
      </c>
      <c r="K155" s="15">
        <f t="shared" si="65"/>
        <v>0</v>
      </c>
      <c r="L155" s="15">
        <v>0</v>
      </c>
      <c r="M155" s="15">
        <f t="shared" si="67"/>
        <v>0</v>
      </c>
      <c r="N155" s="26">
        <f t="shared" si="56"/>
        <v>-0.10743320000000001</v>
      </c>
      <c r="O155" s="27">
        <f t="shared" si="57"/>
        <v>-1</v>
      </c>
      <c r="P155" s="26">
        <f t="shared" si="58"/>
        <v>0</v>
      </c>
      <c r="Q155" s="27" t="str">
        <f t="shared" si="69"/>
        <v>нд</v>
      </c>
      <c r="R155" s="26">
        <f t="shared" si="59"/>
        <v>0</v>
      </c>
      <c r="S155" s="27" t="str">
        <f t="shared" si="68"/>
        <v>нд</v>
      </c>
      <c r="T155" s="26">
        <f t="shared" si="62"/>
        <v>-0.10743320000000001</v>
      </c>
      <c r="U155" s="27">
        <f t="shared" si="63"/>
        <v>-1</v>
      </c>
      <c r="V155" s="26">
        <f t="shared" si="60"/>
        <v>0</v>
      </c>
      <c r="W155" s="27" t="str">
        <f t="shared" si="61"/>
        <v>нд</v>
      </c>
      <c r="X155" s="23" t="s">
        <v>363</v>
      </c>
      <c r="Y155" s="10"/>
      <c r="Z155" s="10"/>
    </row>
    <row r="156" spans="1:26" ht="49.5" customHeight="1" x14ac:dyDescent="0.25">
      <c r="A156" s="16" t="s">
        <v>191</v>
      </c>
      <c r="B156" s="65" t="s">
        <v>326</v>
      </c>
      <c r="C156" s="66" t="s">
        <v>327</v>
      </c>
      <c r="D156" s="20" t="s">
        <v>279</v>
      </c>
      <c r="E156" s="20" t="s">
        <v>279</v>
      </c>
      <c r="F156" s="20" t="s">
        <v>279</v>
      </c>
      <c r="G156" s="20" t="s">
        <v>279</v>
      </c>
      <c r="H156" s="20" t="s">
        <v>279</v>
      </c>
      <c r="I156" s="20">
        <f t="shared" si="37"/>
        <v>0</v>
      </c>
      <c r="J156" s="15">
        <f t="shared" si="65"/>
        <v>0</v>
      </c>
      <c r="K156" s="15">
        <f t="shared" si="65"/>
        <v>0</v>
      </c>
      <c r="L156" s="15">
        <v>0</v>
      </c>
      <c r="M156" s="15">
        <f t="shared" si="67"/>
        <v>0</v>
      </c>
      <c r="N156" s="26" t="s">
        <v>279</v>
      </c>
      <c r="O156" s="26" t="s">
        <v>279</v>
      </c>
      <c r="P156" s="26" t="s">
        <v>279</v>
      </c>
      <c r="Q156" s="26" t="s">
        <v>279</v>
      </c>
      <c r="R156" s="26" t="s">
        <v>279</v>
      </c>
      <c r="S156" s="26" t="s">
        <v>279</v>
      </c>
      <c r="T156" s="26" t="s">
        <v>279</v>
      </c>
      <c r="U156" s="26" t="s">
        <v>279</v>
      </c>
      <c r="V156" s="26" t="s">
        <v>279</v>
      </c>
      <c r="W156" s="26" t="s">
        <v>279</v>
      </c>
      <c r="X156" s="23" t="s">
        <v>279</v>
      </c>
      <c r="Y156" s="10"/>
      <c r="Z156" s="10"/>
    </row>
    <row r="157" spans="1:26" ht="100.5" customHeight="1" x14ac:dyDescent="0.25">
      <c r="A157" s="16" t="s">
        <v>191</v>
      </c>
      <c r="B157" s="62" t="s">
        <v>259</v>
      </c>
      <c r="C157" s="58" t="s">
        <v>260</v>
      </c>
      <c r="D157" s="20">
        <f>SUM(E157:H157)</f>
        <v>0.75370999999999999</v>
      </c>
      <c r="E157" s="20">
        <v>0</v>
      </c>
      <c r="F157" s="20">
        <v>0</v>
      </c>
      <c r="G157" s="20">
        <v>0.75370999999999999</v>
      </c>
      <c r="H157" s="20">
        <v>0</v>
      </c>
      <c r="I157" s="20">
        <f>J157+K157+L157+M157</f>
        <v>0.22536</v>
      </c>
      <c r="J157" s="15">
        <f t="shared" si="65"/>
        <v>0</v>
      </c>
      <c r="K157" s="15">
        <f t="shared" si="65"/>
        <v>0</v>
      </c>
      <c r="L157" s="15">
        <v>0.22536</v>
      </c>
      <c r="M157" s="15">
        <f t="shared" si="67"/>
        <v>0</v>
      </c>
      <c r="N157" s="26">
        <f>I157-D157</f>
        <v>-0.52834999999999999</v>
      </c>
      <c r="O157" s="27">
        <f t="shared" si="57"/>
        <v>-0.70099905799312734</v>
      </c>
      <c r="P157" s="26">
        <f t="shared" si="58"/>
        <v>0</v>
      </c>
      <c r="Q157" s="27" t="str">
        <f t="shared" si="69"/>
        <v>нд</v>
      </c>
      <c r="R157" s="26">
        <f t="shared" si="59"/>
        <v>0</v>
      </c>
      <c r="S157" s="27" t="str">
        <f t="shared" si="68"/>
        <v>нд</v>
      </c>
      <c r="T157" s="26">
        <f t="shared" si="62"/>
        <v>-0.52834999999999999</v>
      </c>
      <c r="U157" s="27">
        <f>IF(G157,T157/G157,"нд")</f>
        <v>-0.70099905799312734</v>
      </c>
      <c r="V157" s="26">
        <f>M157-H157</f>
        <v>0</v>
      </c>
      <c r="W157" s="27" t="str">
        <f>IF(H157,V157/H157,"нд")</f>
        <v>нд</v>
      </c>
      <c r="X157" s="23" t="s">
        <v>362</v>
      </c>
      <c r="Y157" s="10"/>
      <c r="Z157" s="10"/>
    </row>
    <row r="158" spans="1:26" ht="67.5" customHeight="1" x14ac:dyDescent="0.25">
      <c r="A158" s="16" t="s">
        <v>191</v>
      </c>
      <c r="B158" s="62" t="s">
        <v>328</v>
      </c>
      <c r="C158" s="59" t="s">
        <v>329</v>
      </c>
      <c r="D158" s="20">
        <f t="shared" si="66"/>
        <v>8.9172961999999991</v>
      </c>
      <c r="E158" s="20">
        <v>0</v>
      </c>
      <c r="F158" s="20">
        <v>0</v>
      </c>
      <c r="G158" s="20">
        <v>2.5522961999999989</v>
      </c>
      <c r="H158" s="20">
        <v>6.3650000000000002</v>
      </c>
      <c r="I158" s="20">
        <f t="shared" si="37"/>
        <v>0</v>
      </c>
      <c r="J158" s="15">
        <f t="shared" si="65"/>
        <v>0</v>
      </c>
      <c r="K158" s="15">
        <f t="shared" si="65"/>
        <v>0</v>
      </c>
      <c r="L158" s="15">
        <v>0</v>
      </c>
      <c r="M158" s="15">
        <f t="shared" si="67"/>
        <v>0</v>
      </c>
      <c r="N158" s="26">
        <f t="shared" si="56"/>
        <v>-8.9172961999999991</v>
      </c>
      <c r="O158" s="27">
        <f t="shared" si="57"/>
        <v>-1</v>
      </c>
      <c r="P158" s="26">
        <f t="shared" si="58"/>
        <v>0</v>
      </c>
      <c r="Q158" s="27" t="str">
        <f t="shared" si="69"/>
        <v>нд</v>
      </c>
      <c r="R158" s="26">
        <f t="shared" si="59"/>
        <v>0</v>
      </c>
      <c r="S158" s="27">
        <f t="shared" si="68"/>
        <v>0</v>
      </c>
      <c r="T158" s="26">
        <f t="shared" si="62"/>
        <v>-2.5522961999999989</v>
      </c>
      <c r="U158" s="27">
        <f t="shared" si="63"/>
        <v>-1</v>
      </c>
      <c r="V158" s="26">
        <f>M158-H158</f>
        <v>-6.3650000000000002</v>
      </c>
      <c r="W158" s="27">
        <f t="shared" si="61"/>
        <v>-1</v>
      </c>
      <c r="X158" s="23" t="s">
        <v>350</v>
      </c>
      <c r="Y158" s="10"/>
      <c r="Z158" s="10"/>
    </row>
    <row r="159" spans="1:26" ht="68.25" customHeight="1" x14ac:dyDescent="0.25">
      <c r="A159" s="16" t="s">
        <v>191</v>
      </c>
      <c r="B159" s="62" t="s">
        <v>330</v>
      </c>
      <c r="C159" s="58" t="s">
        <v>331</v>
      </c>
      <c r="D159" s="20">
        <f t="shared" si="66"/>
        <v>6.2635870699999998</v>
      </c>
      <c r="E159" s="20">
        <v>0</v>
      </c>
      <c r="F159" s="20">
        <v>0</v>
      </c>
      <c r="G159" s="20">
        <v>6.2635870699999998</v>
      </c>
      <c r="H159" s="20">
        <v>0</v>
      </c>
      <c r="I159" s="20">
        <f t="shared" si="37"/>
        <v>0</v>
      </c>
      <c r="J159" s="15">
        <f t="shared" si="65"/>
        <v>0</v>
      </c>
      <c r="K159" s="15">
        <f t="shared" si="65"/>
        <v>0</v>
      </c>
      <c r="L159" s="15">
        <v>0</v>
      </c>
      <c r="M159" s="15">
        <f t="shared" si="67"/>
        <v>0</v>
      </c>
      <c r="N159" s="26">
        <f>I159-D159</f>
        <v>-6.2635870699999998</v>
      </c>
      <c r="O159" s="27">
        <f t="shared" si="57"/>
        <v>-1</v>
      </c>
      <c r="P159" s="26">
        <f t="shared" si="58"/>
        <v>0</v>
      </c>
      <c r="Q159" s="27" t="str">
        <f t="shared" si="69"/>
        <v>нд</v>
      </c>
      <c r="R159" s="26">
        <f t="shared" si="59"/>
        <v>0</v>
      </c>
      <c r="S159" s="27" t="str">
        <f t="shared" si="68"/>
        <v>нд</v>
      </c>
      <c r="T159" s="26">
        <f t="shared" si="62"/>
        <v>-6.2635870699999998</v>
      </c>
      <c r="U159" s="27">
        <f t="shared" si="63"/>
        <v>-1</v>
      </c>
      <c r="V159" s="26">
        <f t="shared" si="60"/>
        <v>0</v>
      </c>
      <c r="W159" s="27" t="str">
        <f t="shared" si="61"/>
        <v>нд</v>
      </c>
      <c r="X159" s="23" t="s">
        <v>350</v>
      </c>
      <c r="Y159" s="10"/>
      <c r="Z159" s="10"/>
    </row>
    <row r="160" spans="1:26" ht="67.5" customHeight="1" x14ac:dyDescent="0.25">
      <c r="A160" s="47" t="s">
        <v>236</v>
      </c>
      <c r="B160" s="62" t="s">
        <v>332</v>
      </c>
      <c r="C160" s="52" t="s">
        <v>333</v>
      </c>
      <c r="D160" s="20">
        <f>SUM(E160:H160)</f>
        <v>0.85237021999999996</v>
      </c>
      <c r="E160" s="20">
        <v>0</v>
      </c>
      <c r="F160" s="20">
        <v>0</v>
      </c>
      <c r="G160" s="20">
        <v>0.85237021999999996</v>
      </c>
      <c r="H160" s="20">
        <v>0</v>
      </c>
      <c r="I160" s="20">
        <f t="shared" si="37"/>
        <v>0</v>
      </c>
      <c r="J160" s="15">
        <f t="shared" si="65"/>
        <v>0</v>
      </c>
      <c r="K160" s="15">
        <f t="shared" si="65"/>
        <v>0</v>
      </c>
      <c r="L160" s="15">
        <v>0</v>
      </c>
      <c r="M160" s="15">
        <f t="shared" si="67"/>
        <v>0</v>
      </c>
      <c r="N160" s="26">
        <f>I160-D160</f>
        <v>-0.85237021999999996</v>
      </c>
      <c r="O160" s="27">
        <f t="shared" si="57"/>
        <v>-1</v>
      </c>
      <c r="P160" s="26">
        <f t="shared" si="58"/>
        <v>0</v>
      </c>
      <c r="Q160" s="27" t="str">
        <f t="shared" si="69"/>
        <v>нд</v>
      </c>
      <c r="R160" s="26">
        <f t="shared" si="59"/>
        <v>0</v>
      </c>
      <c r="S160" s="27" t="str">
        <f t="shared" si="68"/>
        <v>нд</v>
      </c>
      <c r="T160" s="26">
        <f t="shared" si="62"/>
        <v>-0.85237021999999996</v>
      </c>
      <c r="U160" s="27">
        <f t="shared" si="63"/>
        <v>-1</v>
      </c>
      <c r="V160" s="26">
        <f t="shared" si="60"/>
        <v>0</v>
      </c>
      <c r="W160" s="27" t="str">
        <f t="shared" si="61"/>
        <v>нд</v>
      </c>
      <c r="X160" s="23" t="s">
        <v>350</v>
      </c>
      <c r="Y160" s="10"/>
      <c r="Z160" s="10"/>
    </row>
    <row r="161" spans="1:26" ht="43.5" customHeight="1" x14ac:dyDescent="0.25">
      <c r="A161" s="16" t="s">
        <v>191</v>
      </c>
      <c r="B161" s="62" t="s">
        <v>334</v>
      </c>
      <c r="C161" s="58" t="s">
        <v>335</v>
      </c>
      <c r="D161" s="20">
        <f>SUM(E161:H161)</f>
        <v>0.75203240000000005</v>
      </c>
      <c r="E161" s="20">
        <v>0</v>
      </c>
      <c r="F161" s="20">
        <v>0</v>
      </c>
      <c r="G161" s="20">
        <v>0.75203240000000005</v>
      </c>
      <c r="H161" s="20">
        <v>0</v>
      </c>
      <c r="I161" s="20">
        <f>J161+K161+L161+M161</f>
        <v>0</v>
      </c>
      <c r="J161" s="15">
        <f t="shared" si="65"/>
        <v>0</v>
      </c>
      <c r="K161" s="15">
        <f t="shared" si="65"/>
        <v>0</v>
      </c>
      <c r="L161" s="15">
        <v>0</v>
      </c>
      <c r="M161" s="15">
        <f t="shared" si="67"/>
        <v>0</v>
      </c>
      <c r="N161" s="26" t="s">
        <v>279</v>
      </c>
      <c r="O161" s="26" t="s">
        <v>279</v>
      </c>
      <c r="P161" s="26" t="s">
        <v>279</v>
      </c>
      <c r="Q161" s="27" t="str">
        <f t="shared" si="69"/>
        <v>нд</v>
      </c>
      <c r="R161" s="26" t="s">
        <v>279</v>
      </c>
      <c r="S161" s="27" t="str">
        <f t="shared" si="68"/>
        <v>нд</v>
      </c>
      <c r="T161" s="26" t="s">
        <v>279</v>
      </c>
      <c r="U161" s="26" t="s">
        <v>279</v>
      </c>
      <c r="V161" s="26" t="s">
        <v>279</v>
      </c>
      <c r="W161" s="26" t="s">
        <v>279</v>
      </c>
      <c r="X161" s="23" t="s">
        <v>279</v>
      </c>
      <c r="Y161" s="10"/>
      <c r="Z161" s="10"/>
    </row>
    <row r="162" spans="1:26" ht="69.75" customHeight="1" x14ac:dyDescent="0.25">
      <c r="A162" s="47" t="s">
        <v>236</v>
      </c>
      <c r="B162" s="62" t="s">
        <v>271</v>
      </c>
      <c r="C162" s="52" t="s">
        <v>272</v>
      </c>
      <c r="D162" s="20">
        <f t="shared" si="66"/>
        <v>0.23903886999999999</v>
      </c>
      <c r="E162" s="20">
        <v>0</v>
      </c>
      <c r="F162" s="20">
        <v>0</v>
      </c>
      <c r="G162" s="20">
        <v>0.23903886999999999</v>
      </c>
      <c r="H162" s="20">
        <v>0</v>
      </c>
      <c r="I162" s="20">
        <f t="shared" si="37"/>
        <v>0</v>
      </c>
      <c r="J162" s="15">
        <f t="shared" ref="J162:K164" si="70">SUM(J185,J188)</f>
        <v>0</v>
      </c>
      <c r="K162" s="15">
        <f t="shared" si="70"/>
        <v>0</v>
      </c>
      <c r="L162" s="15">
        <v>0</v>
      </c>
      <c r="M162" s="15">
        <f>SUM(M185,M188)</f>
        <v>0</v>
      </c>
      <c r="N162" s="26">
        <f>I162-D162</f>
        <v>-0.23903886999999999</v>
      </c>
      <c r="O162" s="27">
        <f t="shared" si="57"/>
        <v>-1</v>
      </c>
      <c r="P162" s="26">
        <f t="shared" si="58"/>
        <v>0</v>
      </c>
      <c r="Q162" s="27" t="str">
        <f t="shared" si="69"/>
        <v>нд</v>
      </c>
      <c r="R162" s="26">
        <f t="shared" si="59"/>
        <v>0</v>
      </c>
      <c r="S162" s="27" t="str">
        <f t="shared" si="68"/>
        <v>нд</v>
      </c>
      <c r="T162" s="26">
        <f t="shared" si="62"/>
        <v>-0.23903886999999999</v>
      </c>
      <c r="U162" s="27">
        <f t="shared" si="63"/>
        <v>-1</v>
      </c>
      <c r="V162" s="26">
        <f t="shared" si="60"/>
        <v>0</v>
      </c>
      <c r="W162" s="27" t="str">
        <f t="shared" si="61"/>
        <v>нд</v>
      </c>
      <c r="X162" s="23" t="s">
        <v>351</v>
      </c>
      <c r="Y162" s="10"/>
      <c r="Z162" s="10"/>
    </row>
    <row r="163" spans="1:26" ht="56.25" customHeight="1" x14ac:dyDescent="0.25">
      <c r="A163" s="16" t="s">
        <v>191</v>
      </c>
      <c r="B163" s="62" t="s">
        <v>336</v>
      </c>
      <c r="C163" s="46" t="s">
        <v>337</v>
      </c>
      <c r="D163" s="20">
        <f t="shared" si="66"/>
        <v>9.5346970000000003E-2</v>
      </c>
      <c r="E163" s="20">
        <v>0</v>
      </c>
      <c r="F163" s="20">
        <v>0</v>
      </c>
      <c r="G163" s="20">
        <v>9.5346970000000003E-2</v>
      </c>
      <c r="H163" s="20">
        <v>0</v>
      </c>
      <c r="I163" s="20">
        <f t="shared" si="37"/>
        <v>0</v>
      </c>
      <c r="J163" s="15">
        <f t="shared" si="70"/>
        <v>0</v>
      </c>
      <c r="K163" s="15">
        <f t="shared" si="70"/>
        <v>0</v>
      </c>
      <c r="L163" s="15">
        <v>0</v>
      </c>
      <c r="M163" s="15">
        <f>SUM(M186,M189)</f>
        <v>0</v>
      </c>
      <c r="N163" s="26">
        <f t="shared" si="56"/>
        <v>-9.5346970000000003E-2</v>
      </c>
      <c r="O163" s="27">
        <f t="shared" si="57"/>
        <v>-1</v>
      </c>
      <c r="P163" s="26">
        <f t="shared" si="58"/>
        <v>0</v>
      </c>
      <c r="Q163" s="27" t="str">
        <f t="shared" si="69"/>
        <v>нд</v>
      </c>
      <c r="R163" s="26">
        <f t="shared" si="59"/>
        <v>0</v>
      </c>
      <c r="S163" s="27" t="str">
        <f t="shared" si="68"/>
        <v>нд</v>
      </c>
      <c r="T163" s="26">
        <f t="shared" si="62"/>
        <v>-9.5346970000000003E-2</v>
      </c>
      <c r="U163" s="27">
        <f t="shared" si="63"/>
        <v>-1</v>
      </c>
      <c r="V163" s="26">
        <f t="shared" si="60"/>
        <v>0</v>
      </c>
      <c r="W163" s="27" t="str">
        <f t="shared" si="61"/>
        <v>нд</v>
      </c>
      <c r="X163" s="23" t="s">
        <v>352</v>
      </c>
      <c r="Y163" s="10"/>
      <c r="Z163" s="10"/>
    </row>
    <row r="164" spans="1:26" ht="63.75" customHeight="1" x14ac:dyDescent="0.25">
      <c r="A164" s="16" t="s">
        <v>191</v>
      </c>
      <c r="B164" s="62" t="s">
        <v>338</v>
      </c>
      <c r="C164" s="46" t="s">
        <v>339</v>
      </c>
      <c r="D164" s="20">
        <f t="shared" si="66"/>
        <v>0.4788</v>
      </c>
      <c r="E164" s="20">
        <v>0</v>
      </c>
      <c r="F164" s="20">
        <v>0</v>
      </c>
      <c r="G164" s="20">
        <v>0.4788</v>
      </c>
      <c r="H164" s="20">
        <v>0</v>
      </c>
      <c r="I164" s="20">
        <f>J164+K164+L164+M164</f>
        <v>0.47799999999999998</v>
      </c>
      <c r="J164" s="15">
        <f t="shared" si="70"/>
        <v>0</v>
      </c>
      <c r="K164" s="15">
        <f t="shared" si="70"/>
        <v>0</v>
      </c>
      <c r="L164" s="15">
        <v>0.47799999999999998</v>
      </c>
      <c r="M164" s="15">
        <f>SUM(M187,M190)</f>
        <v>0</v>
      </c>
      <c r="N164" s="26">
        <f>I164-D164</f>
        <v>-8.0000000000002292E-4</v>
      </c>
      <c r="O164" s="27">
        <f>IF(D164,N164/D164,"нд")</f>
        <v>-1.6708437761069818E-3</v>
      </c>
      <c r="P164" s="26">
        <f t="shared" si="58"/>
        <v>0</v>
      </c>
      <c r="Q164" s="27" t="str">
        <f t="shared" si="69"/>
        <v>нд</v>
      </c>
      <c r="R164" s="26">
        <f t="shared" si="59"/>
        <v>0</v>
      </c>
      <c r="S164" s="27" t="str">
        <f t="shared" si="68"/>
        <v>нд</v>
      </c>
      <c r="T164" s="26">
        <f t="shared" si="62"/>
        <v>-8.0000000000002292E-4</v>
      </c>
      <c r="U164" s="27">
        <f t="shared" si="63"/>
        <v>-1.6708437761069818E-3</v>
      </c>
      <c r="V164" s="26">
        <f t="shared" si="60"/>
        <v>0</v>
      </c>
      <c r="W164" s="27" t="str">
        <f t="shared" si="61"/>
        <v>нд</v>
      </c>
      <c r="X164" s="23" t="s">
        <v>279</v>
      </c>
      <c r="Y164" s="10"/>
      <c r="Z164" s="10"/>
    </row>
    <row r="165" spans="1:26" ht="63.75" customHeight="1" x14ac:dyDescent="0.25">
      <c r="A165" s="16" t="s">
        <v>191</v>
      </c>
      <c r="B165" s="62" t="s">
        <v>340</v>
      </c>
      <c r="C165" s="46" t="s">
        <v>258</v>
      </c>
      <c r="D165" s="20">
        <f t="shared" si="66"/>
        <v>1.5768</v>
      </c>
      <c r="E165" s="20">
        <v>0</v>
      </c>
      <c r="F165" s="20">
        <v>0</v>
      </c>
      <c r="G165" s="20">
        <v>1.5768</v>
      </c>
      <c r="H165" s="20">
        <v>0</v>
      </c>
      <c r="I165" s="20">
        <f t="shared" si="37"/>
        <v>0</v>
      </c>
      <c r="J165" s="15">
        <f t="shared" ref="J165:K168" si="71">SUM(J181,J184)</f>
        <v>0</v>
      </c>
      <c r="K165" s="15">
        <f t="shared" si="71"/>
        <v>0</v>
      </c>
      <c r="L165" s="15">
        <v>0</v>
      </c>
      <c r="M165" s="15">
        <f>SUM(M181,M184)</f>
        <v>0</v>
      </c>
      <c r="N165" s="26">
        <f>I165-D165</f>
        <v>-1.5768</v>
      </c>
      <c r="O165" s="27">
        <f t="shared" si="57"/>
        <v>-1</v>
      </c>
      <c r="P165" s="26">
        <f t="shared" si="58"/>
        <v>0</v>
      </c>
      <c r="Q165" s="27" t="str">
        <f t="shared" si="69"/>
        <v>нд</v>
      </c>
      <c r="R165" s="26">
        <f t="shared" si="59"/>
        <v>0</v>
      </c>
      <c r="S165" s="27" t="str">
        <f t="shared" si="68"/>
        <v>нд</v>
      </c>
      <c r="T165" s="26">
        <f t="shared" si="62"/>
        <v>-1.5768</v>
      </c>
      <c r="U165" s="27">
        <f t="shared" si="63"/>
        <v>-1</v>
      </c>
      <c r="V165" s="26">
        <f>M165-H165</f>
        <v>0</v>
      </c>
      <c r="W165" s="27" t="str">
        <f t="shared" si="61"/>
        <v>нд</v>
      </c>
      <c r="X165" s="23" t="s">
        <v>350</v>
      </c>
      <c r="Y165" s="10"/>
      <c r="Z165" s="10"/>
    </row>
    <row r="166" spans="1:26" ht="62.25" customHeight="1" x14ac:dyDescent="0.25">
      <c r="A166" s="47" t="s">
        <v>236</v>
      </c>
      <c r="B166" s="62" t="s">
        <v>341</v>
      </c>
      <c r="C166" s="58" t="s">
        <v>342</v>
      </c>
      <c r="D166" s="20">
        <f t="shared" si="66"/>
        <v>5.24</v>
      </c>
      <c r="E166" s="20">
        <v>0</v>
      </c>
      <c r="F166" s="20">
        <v>0</v>
      </c>
      <c r="G166" s="20">
        <v>5.24</v>
      </c>
      <c r="H166" s="20">
        <v>0</v>
      </c>
      <c r="I166" s="20">
        <f t="shared" si="37"/>
        <v>0</v>
      </c>
      <c r="J166" s="15">
        <f t="shared" si="71"/>
        <v>0</v>
      </c>
      <c r="K166" s="15">
        <f t="shared" si="71"/>
        <v>0</v>
      </c>
      <c r="L166" s="15">
        <v>0</v>
      </c>
      <c r="M166" s="15">
        <f>SUM(M182,M185)</f>
        <v>0</v>
      </c>
      <c r="N166" s="26">
        <f t="shared" si="56"/>
        <v>-5.24</v>
      </c>
      <c r="O166" s="27">
        <f>IF(D166,N166/D166,"нд")</f>
        <v>-1</v>
      </c>
      <c r="P166" s="26">
        <f>J166-E166</f>
        <v>0</v>
      </c>
      <c r="Q166" s="27" t="str">
        <f>IF(E166,P166/E166,"нд")</f>
        <v>нд</v>
      </c>
      <c r="R166" s="26">
        <f>K166-F166</f>
        <v>0</v>
      </c>
      <c r="S166" s="27" t="str">
        <f>IF(H166,R166/H166,"нд")</f>
        <v>нд</v>
      </c>
      <c r="T166" s="26">
        <f>L166-G166</f>
        <v>-5.24</v>
      </c>
      <c r="U166" s="27">
        <f>IF(G166,T166/G166,"нд")</f>
        <v>-1</v>
      </c>
      <c r="V166" s="26">
        <f>M166-H166</f>
        <v>0</v>
      </c>
      <c r="W166" s="27" t="str">
        <f>IF(H166,V166/H166,"нд")</f>
        <v>нд</v>
      </c>
      <c r="X166" s="23" t="s">
        <v>350</v>
      </c>
      <c r="Y166" s="10"/>
      <c r="Z166" s="10"/>
    </row>
    <row r="167" spans="1:26" ht="31.5" x14ac:dyDescent="0.25">
      <c r="A167" s="67" t="s">
        <v>191</v>
      </c>
      <c r="B167" s="68" t="s">
        <v>273</v>
      </c>
      <c r="C167" s="69" t="s">
        <v>343</v>
      </c>
      <c r="D167" s="20" t="s">
        <v>279</v>
      </c>
      <c r="E167" s="20" t="s">
        <v>279</v>
      </c>
      <c r="F167" s="20" t="s">
        <v>279</v>
      </c>
      <c r="G167" s="20" t="s">
        <v>279</v>
      </c>
      <c r="H167" s="20" t="s">
        <v>279</v>
      </c>
      <c r="I167" s="20">
        <f t="shared" si="37"/>
        <v>0</v>
      </c>
      <c r="J167" s="15">
        <f t="shared" si="71"/>
        <v>0</v>
      </c>
      <c r="K167" s="15">
        <f t="shared" si="71"/>
        <v>0</v>
      </c>
      <c r="L167" s="15">
        <v>0</v>
      </c>
      <c r="M167" s="15">
        <f>SUM(M183,M186)</f>
        <v>0</v>
      </c>
      <c r="N167" s="26" t="s">
        <v>279</v>
      </c>
      <c r="O167" s="26" t="s">
        <v>279</v>
      </c>
      <c r="P167" s="26" t="s">
        <v>279</v>
      </c>
      <c r="Q167" s="26" t="s">
        <v>279</v>
      </c>
      <c r="R167" s="26" t="s">
        <v>279</v>
      </c>
      <c r="S167" s="26" t="s">
        <v>279</v>
      </c>
      <c r="T167" s="26" t="s">
        <v>279</v>
      </c>
      <c r="U167" s="26" t="s">
        <v>279</v>
      </c>
      <c r="V167" s="26" t="s">
        <v>279</v>
      </c>
      <c r="W167" s="26" t="s">
        <v>279</v>
      </c>
      <c r="X167" s="23" t="s">
        <v>279</v>
      </c>
      <c r="Y167" s="10"/>
      <c r="Z167" s="10"/>
    </row>
    <row r="168" spans="1:26" ht="59.25" customHeight="1" x14ac:dyDescent="0.25">
      <c r="A168" s="16" t="s">
        <v>191</v>
      </c>
      <c r="B168" s="62" t="s">
        <v>344</v>
      </c>
      <c r="C168" s="46" t="s">
        <v>345</v>
      </c>
      <c r="D168" s="20">
        <f t="shared" si="66"/>
        <v>5.34968895</v>
      </c>
      <c r="E168" s="20">
        <v>0</v>
      </c>
      <c r="F168" s="20">
        <v>0</v>
      </c>
      <c r="G168" s="20">
        <v>5.34968895</v>
      </c>
      <c r="H168" s="20">
        <v>0</v>
      </c>
      <c r="I168" s="20">
        <f t="shared" si="37"/>
        <v>0</v>
      </c>
      <c r="J168" s="15">
        <f t="shared" si="71"/>
        <v>0</v>
      </c>
      <c r="K168" s="15">
        <f t="shared" si="71"/>
        <v>0</v>
      </c>
      <c r="L168" s="15">
        <v>0</v>
      </c>
      <c r="M168" s="15">
        <f>SUM(M184,M187)</f>
        <v>0</v>
      </c>
      <c r="N168" s="26">
        <f>I168-D168</f>
        <v>-5.34968895</v>
      </c>
      <c r="O168" s="27">
        <f>IF(D168,N168/D168,"нд")</f>
        <v>-1</v>
      </c>
      <c r="P168" s="26">
        <f t="shared" si="58"/>
        <v>0</v>
      </c>
      <c r="Q168" s="27" t="str">
        <f t="shared" si="69"/>
        <v>нд</v>
      </c>
      <c r="R168" s="26">
        <f t="shared" si="59"/>
        <v>0</v>
      </c>
      <c r="S168" s="27" t="str">
        <f t="shared" si="68"/>
        <v>нд</v>
      </c>
      <c r="T168" s="26">
        <f t="shared" si="62"/>
        <v>-5.34968895</v>
      </c>
      <c r="U168" s="27">
        <f t="shared" si="63"/>
        <v>-1</v>
      </c>
      <c r="V168" s="26">
        <f>M168-H168</f>
        <v>0</v>
      </c>
      <c r="W168" s="27" t="str">
        <f t="shared" si="61"/>
        <v>нд</v>
      </c>
      <c r="X168" s="23" t="s">
        <v>350</v>
      </c>
      <c r="Y168" s="10"/>
      <c r="Z168" s="10"/>
    </row>
    <row r="169" spans="1:26" s="36" customFormat="1" ht="63" x14ac:dyDescent="0.25">
      <c r="A169" s="25" t="s">
        <v>193</v>
      </c>
      <c r="B169" s="19" t="s">
        <v>194</v>
      </c>
      <c r="C169" s="21" t="s">
        <v>14</v>
      </c>
      <c r="D169" s="14">
        <v>0</v>
      </c>
      <c r="E169" s="14">
        <v>0</v>
      </c>
      <c r="F169" s="14">
        <v>0</v>
      </c>
      <c r="G169" s="14">
        <v>0</v>
      </c>
      <c r="H169" s="14">
        <v>0</v>
      </c>
      <c r="I169" s="14">
        <f t="shared" si="37"/>
        <v>0</v>
      </c>
      <c r="J169" s="17">
        <f>SUM(J170,J176,J183,J190,J191)</f>
        <v>0</v>
      </c>
      <c r="K169" s="17">
        <f>SUM(K170,K176,K183,K190,K191)</f>
        <v>0</v>
      </c>
      <c r="L169" s="17">
        <f>SUM(L170,L176,L183,L190,L191)</f>
        <v>0</v>
      </c>
      <c r="M169" s="17">
        <f>SUM(M170,M176,M183,M190,M191)</f>
        <v>0</v>
      </c>
      <c r="N169" s="33">
        <f t="shared" si="56"/>
        <v>0</v>
      </c>
      <c r="O169" s="34" t="str">
        <f t="shared" si="57"/>
        <v>нд</v>
      </c>
      <c r="P169" s="33">
        <f t="shared" si="58"/>
        <v>0</v>
      </c>
      <c r="Q169" s="34" t="str">
        <f t="shared" si="69"/>
        <v>нд</v>
      </c>
      <c r="R169" s="33">
        <f t="shared" si="59"/>
        <v>0</v>
      </c>
      <c r="S169" s="34" t="str">
        <f t="shared" si="68"/>
        <v>нд</v>
      </c>
      <c r="T169" s="33">
        <f t="shared" si="62"/>
        <v>0</v>
      </c>
      <c r="U169" s="34" t="str">
        <f t="shared" si="63"/>
        <v>нд</v>
      </c>
      <c r="V169" s="33">
        <f t="shared" si="60"/>
        <v>0</v>
      </c>
      <c r="W169" s="34" t="str">
        <f t="shared" si="61"/>
        <v>нд</v>
      </c>
      <c r="X169" s="24" t="s">
        <v>279</v>
      </c>
      <c r="Y169" s="35"/>
      <c r="Z169" s="35"/>
    </row>
    <row r="170" spans="1:26" s="36" customFormat="1" x14ac:dyDescent="0.25">
      <c r="A170" s="25" t="s">
        <v>195</v>
      </c>
      <c r="B170" s="19" t="s">
        <v>196</v>
      </c>
      <c r="C170" s="21" t="s">
        <v>14</v>
      </c>
      <c r="D170" s="14">
        <v>0</v>
      </c>
      <c r="E170" s="14">
        <v>0</v>
      </c>
      <c r="F170" s="14">
        <v>0</v>
      </c>
      <c r="G170" s="14">
        <v>0</v>
      </c>
      <c r="H170" s="14">
        <v>0</v>
      </c>
      <c r="I170" s="14">
        <f t="shared" si="37"/>
        <v>0</v>
      </c>
      <c r="J170" s="17">
        <f>SUM(J171,J174,J175)</f>
        <v>0</v>
      </c>
      <c r="K170" s="17">
        <f>SUM(K171,K174,K175)</f>
        <v>0</v>
      </c>
      <c r="L170" s="17">
        <f>SUM(L171,L174,L175)</f>
        <v>0</v>
      </c>
      <c r="M170" s="17">
        <f>SUM(M171,M174,M175)</f>
        <v>0</v>
      </c>
      <c r="N170" s="33">
        <f t="shared" si="56"/>
        <v>0</v>
      </c>
      <c r="O170" s="34" t="str">
        <f t="shared" si="57"/>
        <v>нд</v>
      </c>
      <c r="P170" s="33">
        <f t="shared" si="58"/>
        <v>0</v>
      </c>
      <c r="Q170" s="34" t="str">
        <f t="shared" si="69"/>
        <v>нд</v>
      </c>
      <c r="R170" s="33">
        <f t="shared" si="59"/>
        <v>0</v>
      </c>
      <c r="S170" s="34" t="str">
        <f t="shared" si="68"/>
        <v>нд</v>
      </c>
      <c r="T170" s="33">
        <f t="shared" si="62"/>
        <v>0</v>
      </c>
      <c r="U170" s="34" t="str">
        <f t="shared" si="63"/>
        <v>нд</v>
      </c>
      <c r="V170" s="33">
        <f t="shared" si="60"/>
        <v>0</v>
      </c>
      <c r="W170" s="34" t="str">
        <f t="shared" si="61"/>
        <v>нд</v>
      </c>
      <c r="X170" s="24" t="s">
        <v>279</v>
      </c>
      <c r="Y170" s="35"/>
      <c r="Z170" s="35"/>
    </row>
    <row r="171" spans="1:26" s="36" customFormat="1" x14ac:dyDescent="0.25">
      <c r="A171" s="25" t="s">
        <v>197</v>
      </c>
      <c r="B171" s="19" t="s">
        <v>198</v>
      </c>
      <c r="C171" s="21" t="s">
        <v>14</v>
      </c>
      <c r="D171" s="14">
        <v>0</v>
      </c>
      <c r="E171" s="14">
        <v>0</v>
      </c>
      <c r="F171" s="14">
        <v>0</v>
      </c>
      <c r="G171" s="14">
        <v>0</v>
      </c>
      <c r="H171" s="14">
        <v>0</v>
      </c>
      <c r="I171" s="14">
        <f t="shared" si="37"/>
        <v>0</v>
      </c>
      <c r="J171" s="17">
        <f>SUM(J172:J173)</f>
        <v>0</v>
      </c>
      <c r="K171" s="17">
        <f>SUM(K172:K173)</f>
        <v>0</v>
      </c>
      <c r="L171" s="17">
        <f>SUM(L172:L173)</f>
        <v>0</v>
      </c>
      <c r="M171" s="17">
        <f>SUM(M172:M173)</f>
        <v>0</v>
      </c>
      <c r="N171" s="33">
        <f t="shared" si="56"/>
        <v>0</v>
      </c>
      <c r="O171" s="34" t="str">
        <f t="shared" si="57"/>
        <v>нд</v>
      </c>
      <c r="P171" s="33">
        <f t="shared" si="58"/>
        <v>0</v>
      </c>
      <c r="Q171" s="34" t="str">
        <f t="shared" si="69"/>
        <v>нд</v>
      </c>
      <c r="R171" s="33">
        <f t="shared" si="59"/>
        <v>0</v>
      </c>
      <c r="S171" s="34" t="str">
        <f t="shared" si="68"/>
        <v>нд</v>
      </c>
      <c r="T171" s="33">
        <f t="shared" si="62"/>
        <v>0</v>
      </c>
      <c r="U171" s="34" t="str">
        <f t="shared" si="63"/>
        <v>нд</v>
      </c>
      <c r="V171" s="33">
        <f t="shared" si="60"/>
        <v>0</v>
      </c>
      <c r="W171" s="34" t="str">
        <f t="shared" si="61"/>
        <v>нд</v>
      </c>
      <c r="X171" s="24" t="s">
        <v>279</v>
      </c>
      <c r="Y171" s="35"/>
      <c r="Z171" s="35"/>
    </row>
    <row r="172" spans="1:26" s="36" customFormat="1" ht="31.5" x14ac:dyDescent="0.25">
      <c r="A172" s="25" t="s">
        <v>199</v>
      </c>
      <c r="B172" s="19" t="s">
        <v>200</v>
      </c>
      <c r="C172" s="21" t="s">
        <v>14</v>
      </c>
      <c r="D172" s="14">
        <v>0</v>
      </c>
      <c r="E172" s="14">
        <v>0</v>
      </c>
      <c r="F172" s="14">
        <v>0</v>
      </c>
      <c r="G172" s="14">
        <v>0</v>
      </c>
      <c r="H172" s="14">
        <v>0</v>
      </c>
      <c r="I172" s="14">
        <f t="shared" si="37"/>
        <v>0</v>
      </c>
      <c r="J172" s="17">
        <v>0</v>
      </c>
      <c r="K172" s="17">
        <v>0</v>
      </c>
      <c r="L172" s="17">
        <v>0</v>
      </c>
      <c r="M172" s="17">
        <v>0</v>
      </c>
      <c r="N172" s="33">
        <f t="shared" si="56"/>
        <v>0</v>
      </c>
      <c r="O172" s="34" t="str">
        <f t="shared" si="57"/>
        <v>нд</v>
      </c>
      <c r="P172" s="33">
        <f t="shared" si="58"/>
        <v>0</v>
      </c>
      <c r="Q172" s="34" t="str">
        <f t="shared" si="69"/>
        <v>нд</v>
      </c>
      <c r="R172" s="33">
        <f t="shared" si="59"/>
        <v>0</v>
      </c>
      <c r="S172" s="34" t="str">
        <f t="shared" si="68"/>
        <v>нд</v>
      </c>
      <c r="T172" s="33">
        <f t="shared" si="62"/>
        <v>0</v>
      </c>
      <c r="U172" s="34" t="str">
        <f t="shared" si="63"/>
        <v>нд</v>
      </c>
      <c r="V172" s="33">
        <f t="shared" si="60"/>
        <v>0</v>
      </c>
      <c r="W172" s="34" t="str">
        <f t="shared" si="61"/>
        <v>нд</v>
      </c>
      <c r="X172" s="24" t="s">
        <v>279</v>
      </c>
      <c r="Y172" s="35"/>
      <c r="Z172" s="35"/>
    </row>
    <row r="173" spans="1:26" s="36" customFormat="1" ht="31.5" x14ac:dyDescent="0.25">
      <c r="A173" s="25" t="s">
        <v>201</v>
      </c>
      <c r="B173" s="19" t="s">
        <v>109</v>
      </c>
      <c r="C173" s="21" t="s">
        <v>14</v>
      </c>
      <c r="D173" s="14">
        <v>0</v>
      </c>
      <c r="E173" s="14">
        <v>0</v>
      </c>
      <c r="F173" s="14">
        <v>0</v>
      </c>
      <c r="G173" s="14">
        <v>0</v>
      </c>
      <c r="H173" s="14">
        <v>0</v>
      </c>
      <c r="I173" s="14">
        <f t="shared" si="37"/>
        <v>0</v>
      </c>
      <c r="J173" s="17">
        <v>0</v>
      </c>
      <c r="K173" s="17">
        <v>0</v>
      </c>
      <c r="L173" s="17">
        <v>0</v>
      </c>
      <c r="M173" s="17">
        <v>0</v>
      </c>
      <c r="N173" s="33">
        <f t="shared" si="56"/>
        <v>0</v>
      </c>
      <c r="O173" s="34" t="str">
        <f t="shared" si="57"/>
        <v>нд</v>
      </c>
      <c r="P173" s="33">
        <f t="shared" si="58"/>
        <v>0</v>
      </c>
      <c r="Q173" s="34" t="str">
        <f t="shared" si="69"/>
        <v>нд</v>
      </c>
      <c r="R173" s="33">
        <f t="shared" si="59"/>
        <v>0</v>
      </c>
      <c r="S173" s="34" t="str">
        <f t="shared" si="68"/>
        <v>нд</v>
      </c>
      <c r="T173" s="33">
        <f t="shared" si="62"/>
        <v>0</v>
      </c>
      <c r="U173" s="34" t="str">
        <f t="shared" si="63"/>
        <v>нд</v>
      </c>
      <c r="V173" s="33">
        <f t="shared" si="60"/>
        <v>0</v>
      </c>
      <c r="W173" s="34" t="str">
        <f t="shared" si="61"/>
        <v>нд</v>
      </c>
      <c r="X173" s="24" t="s">
        <v>279</v>
      </c>
      <c r="Y173" s="35"/>
      <c r="Z173" s="35"/>
    </row>
    <row r="174" spans="1:26" s="36" customFormat="1" ht="31.5" x14ac:dyDescent="0.25">
      <c r="A174" s="25" t="s">
        <v>202</v>
      </c>
      <c r="B174" s="19" t="s">
        <v>203</v>
      </c>
      <c r="C174" s="21" t="s">
        <v>14</v>
      </c>
      <c r="D174" s="14">
        <v>0</v>
      </c>
      <c r="E174" s="14">
        <v>0</v>
      </c>
      <c r="F174" s="14">
        <v>0</v>
      </c>
      <c r="G174" s="14">
        <v>0</v>
      </c>
      <c r="H174" s="14">
        <v>0</v>
      </c>
      <c r="I174" s="14">
        <f t="shared" si="37"/>
        <v>0</v>
      </c>
      <c r="J174" s="17">
        <v>0</v>
      </c>
      <c r="K174" s="17">
        <v>0</v>
      </c>
      <c r="L174" s="17">
        <v>0</v>
      </c>
      <c r="M174" s="17">
        <v>0</v>
      </c>
      <c r="N174" s="33">
        <f t="shared" si="56"/>
        <v>0</v>
      </c>
      <c r="O174" s="34" t="str">
        <f t="shared" si="57"/>
        <v>нд</v>
      </c>
      <c r="P174" s="33">
        <f t="shared" si="58"/>
        <v>0</v>
      </c>
      <c r="Q174" s="34" t="str">
        <f t="shared" si="69"/>
        <v>нд</v>
      </c>
      <c r="R174" s="33">
        <f t="shared" si="59"/>
        <v>0</v>
      </c>
      <c r="S174" s="34" t="str">
        <f t="shared" si="68"/>
        <v>нд</v>
      </c>
      <c r="T174" s="33">
        <f t="shared" si="62"/>
        <v>0</v>
      </c>
      <c r="U174" s="34" t="str">
        <f t="shared" si="63"/>
        <v>нд</v>
      </c>
      <c r="V174" s="33">
        <f t="shared" si="60"/>
        <v>0</v>
      </c>
      <c r="W174" s="34" t="str">
        <f t="shared" si="61"/>
        <v>нд</v>
      </c>
      <c r="X174" s="24" t="s">
        <v>279</v>
      </c>
      <c r="Y174" s="35"/>
      <c r="Z174" s="35"/>
    </row>
    <row r="175" spans="1:26" s="36" customFormat="1" ht="31.5" x14ac:dyDescent="0.25">
      <c r="A175" s="25" t="s">
        <v>204</v>
      </c>
      <c r="B175" s="19" t="s">
        <v>205</v>
      </c>
      <c r="C175" s="21" t="s">
        <v>14</v>
      </c>
      <c r="D175" s="14">
        <v>0</v>
      </c>
      <c r="E175" s="14">
        <v>0</v>
      </c>
      <c r="F175" s="14">
        <v>0</v>
      </c>
      <c r="G175" s="14">
        <v>0</v>
      </c>
      <c r="H175" s="14">
        <v>0</v>
      </c>
      <c r="I175" s="14">
        <f t="shared" si="37"/>
        <v>0</v>
      </c>
      <c r="J175" s="17">
        <v>0</v>
      </c>
      <c r="K175" s="17">
        <v>0</v>
      </c>
      <c r="L175" s="17">
        <v>0</v>
      </c>
      <c r="M175" s="17">
        <v>0</v>
      </c>
      <c r="N175" s="33">
        <f t="shared" si="56"/>
        <v>0</v>
      </c>
      <c r="O175" s="34" t="str">
        <f t="shared" si="57"/>
        <v>нд</v>
      </c>
      <c r="P175" s="33">
        <f t="shared" si="58"/>
        <v>0</v>
      </c>
      <c r="Q175" s="34" t="str">
        <f t="shared" si="69"/>
        <v>нд</v>
      </c>
      <c r="R175" s="33">
        <f t="shared" si="59"/>
        <v>0</v>
      </c>
      <c r="S175" s="34" t="str">
        <f t="shared" si="68"/>
        <v>нд</v>
      </c>
      <c r="T175" s="33">
        <f t="shared" si="62"/>
        <v>0</v>
      </c>
      <c r="U175" s="34" t="str">
        <f t="shared" si="63"/>
        <v>нд</v>
      </c>
      <c r="V175" s="33">
        <f t="shared" si="60"/>
        <v>0</v>
      </c>
      <c r="W175" s="34" t="str">
        <f t="shared" si="61"/>
        <v>нд</v>
      </c>
      <c r="X175" s="24" t="s">
        <v>279</v>
      </c>
      <c r="Y175" s="35"/>
      <c r="Z175" s="35"/>
    </row>
    <row r="176" spans="1:26" s="36" customFormat="1" ht="31.5" x14ac:dyDescent="0.25">
      <c r="A176" s="25" t="s">
        <v>206</v>
      </c>
      <c r="B176" s="19" t="s">
        <v>207</v>
      </c>
      <c r="C176" s="21" t="s">
        <v>14</v>
      </c>
      <c r="D176" s="14">
        <v>0</v>
      </c>
      <c r="E176" s="14">
        <v>0</v>
      </c>
      <c r="F176" s="14">
        <v>0</v>
      </c>
      <c r="G176" s="14">
        <v>0</v>
      </c>
      <c r="H176" s="14">
        <v>0</v>
      </c>
      <c r="I176" s="14">
        <f t="shared" si="37"/>
        <v>0</v>
      </c>
      <c r="J176" s="17">
        <f>SUM(J177,J180,J181,J182)</f>
        <v>0</v>
      </c>
      <c r="K176" s="17">
        <f>SUM(K177,K180,K181,K182)</f>
        <v>0</v>
      </c>
      <c r="L176" s="17">
        <f>SUM(L177,L180,L181,L182)</f>
        <v>0</v>
      </c>
      <c r="M176" s="17">
        <f>SUM(M177,M180,M181,M182)</f>
        <v>0</v>
      </c>
      <c r="N176" s="33">
        <f t="shared" si="56"/>
        <v>0</v>
      </c>
      <c r="O176" s="34" t="str">
        <f t="shared" si="57"/>
        <v>нд</v>
      </c>
      <c r="P176" s="33">
        <f t="shared" si="58"/>
        <v>0</v>
      </c>
      <c r="Q176" s="34" t="str">
        <f t="shared" si="69"/>
        <v>нд</v>
      </c>
      <c r="R176" s="33">
        <f t="shared" si="59"/>
        <v>0</v>
      </c>
      <c r="S176" s="34" t="str">
        <f t="shared" si="68"/>
        <v>нд</v>
      </c>
      <c r="T176" s="33">
        <f t="shared" si="62"/>
        <v>0</v>
      </c>
      <c r="U176" s="34" t="str">
        <f t="shared" si="63"/>
        <v>нд</v>
      </c>
      <c r="V176" s="33">
        <f t="shared" si="60"/>
        <v>0</v>
      </c>
      <c r="W176" s="34" t="str">
        <f t="shared" si="61"/>
        <v>нд</v>
      </c>
      <c r="X176" s="24" t="s">
        <v>279</v>
      </c>
      <c r="Y176" s="35"/>
      <c r="Z176" s="35"/>
    </row>
    <row r="177" spans="1:26" s="36" customFormat="1" ht="31.5" x14ac:dyDescent="0.25">
      <c r="A177" s="25" t="s">
        <v>208</v>
      </c>
      <c r="B177" s="19" t="s">
        <v>209</v>
      </c>
      <c r="C177" s="21" t="s">
        <v>14</v>
      </c>
      <c r="D177" s="14">
        <v>0</v>
      </c>
      <c r="E177" s="14">
        <v>0</v>
      </c>
      <c r="F177" s="14">
        <v>0</v>
      </c>
      <c r="G177" s="14">
        <v>0</v>
      </c>
      <c r="H177" s="14">
        <v>0</v>
      </c>
      <c r="I177" s="14">
        <f t="shared" si="37"/>
        <v>0</v>
      </c>
      <c r="J177" s="17">
        <f>SUM(J178:J179)</f>
        <v>0</v>
      </c>
      <c r="K177" s="17">
        <f>SUM(K178:K179)</f>
        <v>0</v>
      </c>
      <c r="L177" s="17">
        <f>SUM(L178:L179)</f>
        <v>0</v>
      </c>
      <c r="M177" s="17">
        <f>SUM(M178:M179)</f>
        <v>0</v>
      </c>
      <c r="N177" s="33">
        <f t="shared" si="56"/>
        <v>0</v>
      </c>
      <c r="O177" s="34" t="str">
        <f t="shared" si="57"/>
        <v>нд</v>
      </c>
      <c r="P177" s="33">
        <f t="shared" si="58"/>
        <v>0</v>
      </c>
      <c r="Q177" s="34" t="str">
        <f t="shared" si="69"/>
        <v>нд</v>
      </c>
      <c r="R177" s="33">
        <f t="shared" si="59"/>
        <v>0</v>
      </c>
      <c r="S177" s="34" t="str">
        <f t="shared" si="68"/>
        <v>нд</v>
      </c>
      <c r="T177" s="33">
        <f t="shared" si="62"/>
        <v>0</v>
      </c>
      <c r="U177" s="34" t="str">
        <f t="shared" si="63"/>
        <v>нд</v>
      </c>
      <c r="V177" s="33">
        <f t="shared" si="60"/>
        <v>0</v>
      </c>
      <c r="W177" s="34" t="str">
        <f t="shared" si="61"/>
        <v>нд</v>
      </c>
      <c r="X177" s="24" t="s">
        <v>279</v>
      </c>
      <c r="Y177" s="35"/>
      <c r="Z177" s="35"/>
    </row>
    <row r="178" spans="1:26" s="36" customFormat="1" ht="47.25" x14ac:dyDescent="0.25">
      <c r="A178" s="25" t="s">
        <v>210</v>
      </c>
      <c r="B178" s="19" t="s">
        <v>211</v>
      </c>
      <c r="C178" s="21" t="s">
        <v>14</v>
      </c>
      <c r="D178" s="14">
        <v>0</v>
      </c>
      <c r="E178" s="14">
        <v>0</v>
      </c>
      <c r="F178" s="14">
        <v>0</v>
      </c>
      <c r="G178" s="14">
        <v>0</v>
      </c>
      <c r="H178" s="14">
        <v>0</v>
      </c>
      <c r="I178" s="14">
        <f t="shared" si="37"/>
        <v>0</v>
      </c>
      <c r="J178" s="17">
        <v>0</v>
      </c>
      <c r="K178" s="17">
        <v>0</v>
      </c>
      <c r="L178" s="17">
        <v>0</v>
      </c>
      <c r="M178" s="17">
        <v>0</v>
      </c>
      <c r="N178" s="33">
        <f t="shared" si="56"/>
        <v>0</v>
      </c>
      <c r="O178" s="34" t="str">
        <f t="shared" si="57"/>
        <v>нд</v>
      </c>
      <c r="P178" s="33">
        <f t="shared" si="58"/>
        <v>0</v>
      </c>
      <c r="Q178" s="34" t="str">
        <f t="shared" si="69"/>
        <v>нд</v>
      </c>
      <c r="R178" s="33">
        <f t="shared" si="59"/>
        <v>0</v>
      </c>
      <c r="S178" s="34" t="str">
        <f t="shared" si="68"/>
        <v>нд</v>
      </c>
      <c r="T178" s="33">
        <f t="shared" si="62"/>
        <v>0</v>
      </c>
      <c r="U178" s="34" t="str">
        <f t="shared" si="63"/>
        <v>нд</v>
      </c>
      <c r="V178" s="33">
        <f t="shared" si="60"/>
        <v>0</v>
      </c>
      <c r="W178" s="34" t="str">
        <f t="shared" si="61"/>
        <v>нд</v>
      </c>
      <c r="X178" s="24" t="s">
        <v>279</v>
      </c>
      <c r="Y178" s="35"/>
      <c r="Z178" s="35"/>
    </row>
    <row r="179" spans="1:26" s="36" customFormat="1" ht="31.5" x14ac:dyDescent="0.25">
      <c r="A179" s="25" t="s">
        <v>212</v>
      </c>
      <c r="B179" s="19" t="s">
        <v>111</v>
      </c>
      <c r="C179" s="21" t="s">
        <v>14</v>
      </c>
      <c r="D179" s="14">
        <v>0</v>
      </c>
      <c r="E179" s="14">
        <v>0</v>
      </c>
      <c r="F179" s="14">
        <v>0</v>
      </c>
      <c r="G179" s="14">
        <v>0</v>
      </c>
      <c r="H179" s="14">
        <v>0</v>
      </c>
      <c r="I179" s="14">
        <f t="shared" si="37"/>
        <v>0</v>
      </c>
      <c r="J179" s="17">
        <v>0</v>
      </c>
      <c r="K179" s="17">
        <v>0</v>
      </c>
      <c r="L179" s="17">
        <v>0</v>
      </c>
      <c r="M179" s="17">
        <v>0</v>
      </c>
      <c r="N179" s="33">
        <f t="shared" si="56"/>
        <v>0</v>
      </c>
      <c r="O179" s="34" t="str">
        <f t="shared" si="57"/>
        <v>нд</v>
      </c>
      <c r="P179" s="33">
        <f t="shared" si="58"/>
        <v>0</v>
      </c>
      <c r="Q179" s="34" t="str">
        <f t="shared" si="69"/>
        <v>нд</v>
      </c>
      <c r="R179" s="33">
        <f t="shared" si="59"/>
        <v>0</v>
      </c>
      <c r="S179" s="34" t="str">
        <f t="shared" si="68"/>
        <v>нд</v>
      </c>
      <c r="T179" s="33">
        <f t="shared" si="62"/>
        <v>0</v>
      </c>
      <c r="U179" s="34" t="str">
        <f t="shared" si="63"/>
        <v>нд</v>
      </c>
      <c r="V179" s="33">
        <f t="shared" si="60"/>
        <v>0</v>
      </c>
      <c r="W179" s="34" t="str">
        <f t="shared" si="61"/>
        <v>нд</v>
      </c>
      <c r="X179" s="24" t="s">
        <v>279</v>
      </c>
      <c r="Y179" s="35"/>
      <c r="Z179" s="35"/>
    </row>
    <row r="180" spans="1:26" s="36" customFormat="1" ht="47.25" x14ac:dyDescent="0.25">
      <c r="A180" s="25" t="s">
        <v>257</v>
      </c>
      <c r="B180" s="19" t="s">
        <v>213</v>
      </c>
      <c r="C180" s="21" t="s">
        <v>14</v>
      </c>
      <c r="D180" s="14">
        <v>0</v>
      </c>
      <c r="E180" s="14">
        <v>0</v>
      </c>
      <c r="F180" s="14">
        <v>0</v>
      </c>
      <c r="G180" s="14">
        <v>0</v>
      </c>
      <c r="H180" s="14">
        <v>0</v>
      </c>
      <c r="I180" s="14">
        <f t="shared" ref="I180:I191" si="72">J180+K180+L180+M180</f>
        <v>0</v>
      </c>
      <c r="J180" s="17">
        <v>0</v>
      </c>
      <c r="K180" s="17">
        <v>0</v>
      </c>
      <c r="L180" s="17">
        <v>0</v>
      </c>
      <c r="M180" s="17">
        <v>0</v>
      </c>
      <c r="N180" s="33">
        <f t="shared" si="56"/>
        <v>0</v>
      </c>
      <c r="O180" s="34" t="str">
        <f t="shared" si="57"/>
        <v>нд</v>
      </c>
      <c r="P180" s="33">
        <f t="shared" si="58"/>
        <v>0</v>
      </c>
      <c r="Q180" s="34" t="str">
        <f t="shared" si="69"/>
        <v>нд</v>
      </c>
      <c r="R180" s="33">
        <f t="shared" si="59"/>
        <v>0</v>
      </c>
      <c r="S180" s="34" t="str">
        <f t="shared" si="68"/>
        <v>нд</v>
      </c>
      <c r="T180" s="33">
        <f t="shared" si="62"/>
        <v>0</v>
      </c>
      <c r="U180" s="34" t="str">
        <f t="shared" si="63"/>
        <v>нд</v>
      </c>
      <c r="V180" s="33">
        <f t="shared" si="60"/>
        <v>0</v>
      </c>
      <c r="W180" s="34" t="str">
        <f t="shared" si="61"/>
        <v>нд</v>
      </c>
      <c r="X180" s="24" t="s">
        <v>279</v>
      </c>
      <c r="Y180" s="35"/>
      <c r="Z180" s="35"/>
    </row>
    <row r="181" spans="1:26" s="36" customFormat="1" ht="47.25" x14ac:dyDescent="0.25">
      <c r="A181" s="25" t="s">
        <v>214</v>
      </c>
      <c r="B181" s="19" t="s">
        <v>215</v>
      </c>
      <c r="C181" s="21" t="s">
        <v>14</v>
      </c>
      <c r="D181" s="14">
        <v>0</v>
      </c>
      <c r="E181" s="14">
        <v>0</v>
      </c>
      <c r="F181" s="14">
        <v>0</v>
      </c>
      <c r="G181" s="14">
        <v>0</v>
      </c>
      <c r="H181" s="14">
        <v>0</v>
      </c>
      <c r="I181" s="14">
        <f t="shared" si="72"/>
        <v>0</v>
      </c>
      <c r="J181" s="17">
        <v>0</v>
      </c>
      <c r="K181" s="17">
        <v>0</v>
      </c>
      <c r="L181" s="17">
        <v>0</v>
      </c>
      <c r="M181" s="17">
        <v>0</v>
      </c>
      <c r="N181" s="33">
        <f t="shared" si="56"/>
        <v>0</v>
      </c>
      <c r="O181" s="34" t="str">
        <f t="shared" si="57"/>
        <v>нд</v>
      </c>
      <c r="P181" s="33">
        <f t="shared" si="58"/>
        <v>0</v>
      </c>
      <c r="Q181" s="34" t="str">
        <f t="shared" si="69"/>
        <v>нд</v>
      </c>
      <c r="R181" s="33">
        <f t="shared" si="59"/>
        <v>0</v>
      </c>
      <c r="S181" s="34" t="str">
        <f t="shared" si="68"/>
        <v>нд</v>
      </c>
      <c r="T181" s="33">
        <f t="shared" si="62"/>
        <v>0</v>
      </c>
      <c r="U181" s="34" t="str">
        <f t="shared" si="63"/>
        <v>нд</v>
      </c>
      <c r="V181" s="33">
        <f t="shared" si="60"/>
        <v>0</v>
      </c>
      <c r="W181" s="34" t="str">
        <f t="shared" si="61"/>
        <v>нд</v>
      </c>
      <c r="X181" s="24" t="s">
        <v>279</v>
      </c>
      <c r="Y181" s="35"/>
      <c r="Z181" s="35"/>
    </row>
    <row r="182" spans="1:26" s="36" customFormat="1" x14ac:dyDescent="0.25">
      <c r="A182" s="25" t="s">
        <v>216</v>
      </c>
      <c r="B182" s="19" t="s">
        <v>217</v>
      </c>
      <c r="C182" s="21" t="s">
        <v>14</v>
      </c>
      <c r="D182" s="14">
        <v>0</v>
      </c>
      <c r="E182" s="14">
        <v>0</v>
      </c>
      <c r="F182" s="14">
        <v>0</v>
      </c>
      <c r="G182" s="14">
        <v>0</v>
      </c>
      <c r="H182" s="14">
        <v>0</v>
      </c>
      <c r="I182" s="14">
        <f t="shared" si="72"/>
        <v>0</v>
      </c>
      <c r="J182" s="17">
        <v>0</v>
      </c>
      <c r="K182" s="17">
        <v>0</v>
      </c>
      <c r="L182" s="17">
        <v>0</v>
      </c>
      <c r="M182" s="17">
        <v>0</v>
      </c>
      <c r="N182" s="33">
        <f t="shared" si="56"/>
        <v>0</v>
      </c>
      <c r="O182" s="34" t="str">
        <f t="shared" si="57"/>
        <v>нд</v>
      </c>
      <c r="P182" s="33">
        <f t="shared" si="58"/>
        <v>0</v>
      </c>
      <c r="Q182" s="34" t="str">
        <f t="shared" si="69"/>
        <v>нд</v>
      </c>
      <c r="R182" s="33">
        <f t="shared" si="59"/>
        <v>0</v>
      </c>
      <c r="S182" s="34" t="str">
        <f t="shared" si="68"/>
        <v>нд</v>
      </c>
      <c r="T182" s="33">
        <f t="shared" si="62"/>
        <v>0</v>
      </c>
      <c r="U182" s="34" t="str">
        <f t="shared" si="63"/>
        <v>нд</v>
      </c>
      <c r="V182" s="33">
        <f t="shared" si="60"/>
        <v>0</v>
      </c>
      <c r="W182" s="34" t="str">
        <f t="shared" si="61"/>
        <v>нд</v>
      </c>
      <c r="X182" s="24" t="s">
        <v>279</v>
      </c>
      <c r="Y182" s="35"/>
      <c r="Z182" s="35"/>
    </row>
    <row r="183" spans="1:26" s="36" customFormat="1" ht="31.5" x14ac:dyDescent="0.25">
      <c r="A183" s="25" t="s">
        <v>218</v>
      </c>
      <c r="B183" s="19" t="s">
        <v>219</v>
      </c>
      <c r="C183" s="21" t="s">
        <v>14</v>
      </c>
      <c r="D183" s="14">
        <v>0</v>
      </c>
      <c r="E183" s="14">
        <v>0</v>
      </c>
      <c r="F183" s="14">
        <v>0</v>
      </c>
      <c r="G183" s="14">
        <v>0</v>
      </c>
      <c r="H183" s="14">
        <v>0</v>
      </c>
      <c r="I183" s="14">
        <f t="shared" si="72"/>
        <v>0</v>
      </c>
      <c r="J183" s="17">
        <f>SUM(J184,J185,J186,J187)</f>
        <v>0</v>
      </c>
      <c r="K183" s="17">
        <f>SUM(K184,K185,K186,K187)</f>
        <v>0</v>
      </c>
      <c r="L183" s="17">
        <f>SUM(L184,L185,L186,L187)</f>
        <v>0</v>
      </c>
      <c r="M183" s="17">
        <f>SUM(M184,M185,M186,M187)</f>
        <v>0</v>
      </c>
      <c r="N183" s="33">
        <f t="shared" si="56"/>
        <v>0</v>
      </c>
      <c r="O183" s="34" t="str">
        <f t="shared" si="57"/>
        <v>нд</v>
      </c>
      <c r="P183" s="33">
        <f t="shared" si="58"/>
        <v>0</v>
      </c>
      <c r="Q183" s="34" t="str">
        <f t="shared" si="69"/>
        <v>нд</v>
      </c>
      <c r="R183" s="33">
        <f t="shared" si="59"/>
        <v>0</v>
      </c>
      <c r="S183" s="34" t="str">
        <f t="shared" si="68"/>
        <v>нд</v>
      </c>
      <c r="T183" s="33">
        <f t="shared" si="62"/>
        <v>0</v>
      </c>
      <c r="U183" s="34" t="str">
        <f t="shared" si="63"/>
        <v>нд</v>
      </c>
      <c r="V183" s="33">
        <f t="shared" si="60"/>
        <v>0</v>
      </c>
      <c r="W183" s="34" t="str">
        <f t="shared" si="61"/>
        <v>нд</v>
      </c>
      <c r="X183" s="24" t="s">
        <v>279</v>
      </c>
      <c r="Y183" s="35"/>
      <c r="Z183" s="35"/>
    </row>
    <row r="184" spans="1:26" s="36" customFormat="1" ht="31.5" x14ac:dyDescent="0.25">
      <c r="A184" s="25" t="s">
        <v>220</v>
      </c>
      <c r="B184" s="19" t="s">
        <v>221</v>
      </c>
      <c r="C184" s="21" t="s">
        <v>14</v>
      </c>
      <c r="D184" s="14">
        <v>0</v>
      </c>
      <c r="E184" s="14">
        <v>0</v>
      </c>
      <c r="F184" s="14">
        <v>0</v>
      </c>
      <c r="G184" s="14">
        <v>0</v>
      </c>
      <c r="H184" s="14">
        <v>0</v>
      </c>
      <c r="I184" s="14">
        <f t="shared" si="72"/>
        <v>0</v>
      </c>
      <c r="J184" s="17">
        <v>0</v>
      </c>
      <c r="K184" s="17">
        <v>0</v>
      </c>
      <c r="L184" s="17">
        <v>0</v>
      </c>
      <c r="M184" s="17">
        <v>0</v>
      </c>
      <c r="N184" s="33">
        <f t="shared" si="56"/>
        <v>0</v>
      </c>
      <c r="O184" s="34" t="str">
        <f t="shared" si="57"/>
        <v>нд</v>
      </c>
      <c r="P184" s="33">
        <f t="shared" si="58"/>
        <v>0</v>
      </c>
      <c r="Q184" s="34" t="str">
        <f t="shared" si="69"/>
        <v>нд</v>
      </c>
      <c r="R184" s="33">
        <f t="shared" si="59"/>
        <v>0</v>
      </c>
      <c r="S184" s="34" t="str">
        <f t="shared" si="68"/>
        <v>нд</v>
      </c>
      <c r="T184" s="33">
        <f t="shared" si="62"/>
        <v>0</v>
      </c>
      <c r="U184" s="34" t="str">
        <f t="shared" si="63"/>
        <v>нд</v>
      </c>
      <c r="V184" s="33">
        <f t="shared" si="60"/>
        <v>0</v>
      </c>
      <c r="W184" s="34" t="str">
        <f t="shared" si="61"/>
        <v>нд</v>
      </c>
      <c r="X184" s="24" t="s">
        <v>279</v>
      </c>
      <c r="Y184" s="35"/>
      <c r="Z184" s="35"/>
    </row>
    <row r="185" spans="1:26" s="36" customFormat="1" ht="31.5" x14ac:dyDescent="0.25">
      <c r="A185" s="25" t="s">
        <v>222</v>
      </c>
      <c r="B185" s="19" t="s">
        <v>223</v>
      </c>
      <c r="C185" s="21" t="s">
        <v>14</v>
      </c>
      <c r="D185" s="14">
        <v>0</v>
      </c>
      <c r="E185" s="14">
        <v>0</v>
      </c>
      <c r="F185" s="14">
        <v>0</v>
      </c>
      <c r="G185" s="14">
        <v>0</v>
      </c>
      <c r="H185" s="14">
        <v>0</v>
      </c>
      <c r="I185" s="14">
        <f t="shared" si="72"/>
        <v>0</v>
      </c>
      <c r="J185" s="17">
        <v>0</v>
      </c>
      <c r="K185" s="17">
        <v>0</v>
      </c>
      <c r="L185" s="17">
        <v>0</v>
      </c>
      <c r="M185" s="17">
        <v>0</v>
      </c>
      <c r="N185" s="33">
        <f t="shared" si="56"/>
        <v>0</v>
      </c>
      <c r="O185" s="34" t="str">
        <f t="shared" si="57"/>
        <v>нд</v>
      </c>
      <c r="P185" s="33">
        <f t="shared" si="58"/>
        <v>0</v>
      </c>
      <c r="Q185" s="34" t="str">
        <f t="shared" si="69"/>
        <v>нд</v>
      </c>
      <c r="R185" s="33">
        <f t="shared" si="59"/>
        <v>0</v>
      </c>
      <c r="S185" s="34" t="str">
        <f t="shared" si="68"/>
        <v>нд</v>
      </c>
      <c r="T185" s="33">
        <f t="shared" si="62"/>
        <v>0</v>
      </c>
      <c r="U185" s="34" t="str">
        <f t="shared" si="63"/>
        <v>нд</v>
      </c>
      <c r="V185" s="33">
        <f t="shared" si="60"/>
        <v>0</v>
      </c>
      <c r="W185" s="34" t="str">
        <f t="shared" si="61"/>
        <v>нд</v>
      </c>
      <c r="X185" s="24" t="s">
        <v>279</v>
      </c>
      <c r="Y185" s="35"/>
      <c r="Z185" s="35"/>
    </row>
    <row r="186" spans="1:26" s="36" customFormat="1" ht="50.25" customHeight="1" x14ac:dyDescent="0.25">
      <c r="A186" s="25" t="s">
        <v>224</v>
      </c>
      <c r="B186" s="19" t="s">
        <v>225</v>
      </c>
      <c r="C186" s="21" t="s">
        <v>14</v>
      </c>
      <c r="D186" s="14">
        <v>0</v>
      </c>
      <c r="E186" s="14">
        <v>0</v>
      </c>
      <c r="F186" s="14">
        <v>0</v>
      </c>
      <c r="G186" s="14">
        <v>0</v>
      </c>
      <c r="H186" s="14">
        <v>0</v>
      </c>
      <c r="I186" s="14">
        <f t="shared" si="72"/>
        <v>0</v>
      </c>
      <c r="J186" s="17">
        <v>0</v>
      </c>
      <c r="K186" s="17">
        <v>0</v>
      </c>
      <c r="L186" s="17">
        <v>0</v>
      </c>
      <c r="M186" s="17">
        <v>0</v>
      </c>
      <c r="N186" s="33">
        <f t="shared" si="56"/>
        <v>0</v>
      </c>
      <c r="O186" s="34" t="str">
        <f t="shared" si="57"/>
        <v>нд</v>
      </c>
      <c r="P186" s="33">
        <f t="shared" si="58"/>
        <v>0</v>
      </c>
      <c r="Q186" s="34" t="str">
        <f t="shared" si="69"/>
        <v>нд</v>
      </c>
      <c r="R186" s="33">
        <f t="shared" si="59"/>
        <v>0</v>
      </c>
      <c r="S186" s="34" t="str">
        <f t="shared" si="68"/>
        <v>нд</v>
      </c>
      <c r="T186" s="33">
        <f t="shared" si="62"/>
        <v>0</v>
      </c>
      <c r="U186" s="34" t="str">
        <f t="shared" si="63"/>
        <v>нд</v>
      </c>
      <c r="V186" s="33">
        <f t="shared" si="60"/>
        <v>0</v>
      </c>
      <c r="W186" s="34" t="str">
        <f t="shared" si="61"/>
        <v>нд</v>
      </c>
      <c r="X186" s="24" t="s">
        <v>279</v>
      </c>
      <c r="Y186" s="35"/>
      <c r="Z186" s="35"/>
    </row>
    <row r="187" spans="1:26" s="36" customFormat="1" ht="42.75" customHeight="1" x14ac:dyDescent="0.25">
      <c r="A187" s="25" t="s">
        <v>226</v>
      </c>
      <c r="B187" s="19" t="s">
        <v>227</v>
      </c>
      <c r="C187" s="21" t="s">
        <v>14</v>
      </c>
      <c r="D187" s="14">
        <v>0</v>
      </c>
      <c r="E187" s="14">
        <v>0</v>
      </c>
      <c r="F187" s="14">
        <v>0</v>
      </c>
      <c r="G187" s="14">
        <v>0</v>
      </c>
      <c r="H187" s="14">
        <v>0</v>
      </c>
      <c r="I187" s="14">
        <f t="shared" si="72"/>
        <v>0</v>
      </c>
      <c r="J187" s="17">
        <f>SUM(J188:J189)</f>
        <v>0</v>
      </c>
      <c r="K187" s="17">
        <f>SUM(K188:K189)</f>
        <v>0</v>
      </c>
      <c r="L187" s="17">
        <f>SUM(L188:L189)</f>
        <v>0</v>
      </c>
      <c r="M187" s="17">
        <f>SUM(M188:M189)</f>
        <v>0</v>
      </c>
      <c r="N187" s="33">
        <f t="shared" si="56"/>
        <v>0</v>
      </c>
      <c r="O187" s="34" t="str">
        <f t="shared" si="57"/>
        <v>нд</v>
      </c>
      <c r="P187" s="33">
        <f t="shared" si="58"/>
        <v>0</v>
      </c>
      <c r="Q187" s="34" t="str">
        <f t="shared" si="69"/>
        <v>нд</v>
      </c>
      <c r="R187" s="33">
        <f t="shared" si="59"/>
        <v>0</v>
      </c>
      <c r="S187" s="34" t="str">
        <f t="shared" si="68"/>
        <v>нд</v>
      </c>
      <c r="T187" s="33">
        <f t="shared" si="62"/>
        <v>0</v>
      </c>
      <c r="U187" s="34" t="str">
        <f t="shared" si="63"/>
        <v>нд</v>
      </c>
      <c r="V187" s="33">
        <f t="shared" si="60"/>
        <v>0</v>
      </c>
      <c r="W187" s="34" t="str">
        <f t="shared" si="61"/>
        <v>нд</v>
      </c>
      <c r="X187" s="24" t="s">
        <v>279</v>
      </c>
      <c r="Y187" s="35"/>
      <c r="Z187" s="35"/>
    </row>
    <row r="188" spans="1:26" s="36" customFormat="1" ht="54" customHeight="1" x14ac:dyDescent="0.25">
      <c r="A188" s="25" t="s">
        <v>228</v>
      </c>
      <c r="B188" s="19" t="s">
        <v>229</v>
      </c>
      <c r="C188" s="21" t="s">
        <v>14</v>
      </c>
      <c r="D188" s="14">
        <v>0</v>
      </c>
      <c r="E188" s="14">
        <v>0</v>
      </c>
      <c r="F188" s="14">
        <v>0</v>
      </c>
      <c r="G188" s="14">
        <v>0</v>
      </c>
      <c r="H188" s="14">
        <v>0</v>
      </c>
      <c r="I188" s="14">
        <f t="shared" si="72"/>
        <v>0</v>
      </c>
      <c r="J188" s="17">
        <v>0</v>
      </c>
      <c r="K188" s="17">
        <v>0</v>
      </c>
      <c r="L188" s="17">
        <v>0</v>
      </c>
      <c r="M188" s="17">
        <v>0</v>
      </c>
      <c r="N188" s="33">
        <f t="shared" si="56"/>
        <v>0</v>
      </c>
      <c r="O188" s="34" t="str">
        <f t="shared" si="57"/>
        <v>нд</v>
      </c>
      <c r="P188" s="33">
        <f t="shared" si="58"/>
        <v>0</v>
      </c>
      <c r="Q188" s="34" t="str">
        <f t="shared" si="69"/>
        <v>нд</v>
      </c>
      <c r="R188" s="33">
        <f t="shared" si="59"/>
        <v>0</v>
      </c>
      <c r="S188" s="34" t="str">
        <f t="shared" si="68"/>
        <v>нд</v>
      </c>
      <c r="T188" s="33">
        <f t="shared" si="62"/>
        <v>0</v>
      </c>
      <c r="U188" s="34" t="str">
        <f t="shared" si="63"/>
        <v>нд</v>
      </c>
      <c r="V188" s="33">
        <f t="shared" si="60"/>
        <v>0</v>
      </c>
      <c r="W188" s="34" t="str">
        <f t="shared" si="61"/>
        <v>нд</v>
      </c>
      <c r="X188" s="24" t="s">
        <v>279</v>
      </c>
      <c r="Y188" s="35"/>
      <c r="Z188" s="35"/>
    </row>
    <row r="189" spans="1:26" s="36" customFormat="1" ht="45.75" customHeight="1" x14ac:dyDescent="0.25">
      <c r="A189" s="25" t="s">
        <v>230</v>
      </c>
      <c r="B189" s="19" t="s">
        <v>231</v>
      </c>
      <c r="C189" s="21" t="s">
        <v>14</v>
      </c>
      <c r="D189" s="14">
        <v>0</v>
      </c>
      <c r="E189" s="14">
        <v>0</v>
      </c>
      <c r="F189" s="14">
        <v>0</v>
      </c>
      <c r="G189" s="14">
        <v>0</v>
      </c>
      <c r="H189" s="14">
        <v>0</v>
      </c>
      <c r="I189" s="14">
        <f t="shared" si="72"/>
        <v>0</v>
      </c>
      <c r="J189" s="17">
        <v>0</v>
      </c>
      <c r="K189" s="17">
        <v>0</v>
      </c>
      <c r="L189" s="17">
        <v>0</v>
      </c>
      <c r="M189" s="17">
        <v>0</v>
      </c>
      <c r="N189" s="33">
        <f t="shared" si="56"/>
        <v>0</v>
      </c>
      <c r="O189" s="34" t="str">
        <f t="shared" si="57"/>
        <v>нд</v>
      </c>
      <c r="P189" s="33">
        <f t="shared" si="58"/>
        <v>0</v>
      </c>
      <c r="Q189" s="34" t="str">
        <f t="shared" si="69"/>
        <v>нд</v>
      </c>
      <c r="R189" s="33">
        <f t="shared" si="59"/>
        <v>0</v>
      </c>
      <c r="S189" s="34" t="str">
        <f t="shared" si="68"/>
        <v>нд</v>
      </c>
      <c r="T189" s="33">
        <f t="shared" si="62"/>
        <v>0</v>
      </c>
      <c r="U189" s="34" t="str">
        <f t="shared" si="63"/>
        <v>нд</v>
      </c>
      <c r="V189" s="33">
        <f t="shared" si="60"/>
        <v>0</v>
      </c>
      <c r="W189" s="34" t="str">
        <f t="shared" si="61"/>
        <v>нд</v>
      </c>
      <c r="X189" s="24" t="s">
        <v>279</v>
      </c>
      <c r="Y189" s="35"/>
      <c r="Z189" s="35"/>
    </row>
    <row r="190" spans="1:26" s="36" customFormat="1" ht="35.25" customHeight="1" x14ac:dyDescent="0.25">
      <c r="A190" s="25" t="s">
        <v>232</v>
      </c>
      <c r="B190" s="19" t="s">
        <v>28</v>
      </c>
      <c r="C190" s="21" t="s">
        <v>14</v>
      </c>
      <c r="D190" s="14">
        <v>0</v>
      </c>
      <c r="E190" s="14">
        <v>0</v>
      </c>
      <c r="F190" s="14">
        <v>0</v>
      </c>
      <c r="G190" s="14">
        <v>0</v>
      </c>
      <c r="H190" s="14">
        <v>0</v>
      </c>
      <c r="I190" s="14">
        <f t="shared" si="72"/>
        <v>0</v>
      </c>
      <c r="J190" s="17">
        <v>0</v>
      </c>
      <c r="K190" s="17">
        <v>0</v>
      </c>
      <c r="L190" s="17">
        <v>0</v>
      </c>
      <c r="M190" s="17">
        <v>0</v>
      </c>
      <c r="N190" s="33">
        <f>I190-D190</f>
        <v>0</v>
      </c>
      <c r="O190" s="34" t="str">
        <f>IF(D190,N190/D190,"нд")</f>
        <v>нд</v>
      </c>
      <c r="P190" s="33">
        <f>J190-E190</f>
        <v>0</v>
      </c>
      <c r="Q190" s="34" t="str">
        <f t="shared" si="69"/>
        <v>нд</v>
      </c>
      <c r="R190" s="33">
        <f>K190-F190</f>
        <v>0</v>
      </c>
      <c r="S190" s="34" t="str">
        <f t="shared" si="68"/>
        <v>нд</v>
      </c>
      <c r="T190" s="33">
        <f>L190-G190</f>
        <v>0</v>
      </c>
      <c r="U190" s="34" t="str">
        <f>IF(G190,T190/G190,"нд")</f>
        <v>нд</v>
      </c>
      <c r="V190" s="33">
        <f>M190-H190</f>
        <v>0</v>
      </c>
      <c r="W190" s="34" t="str">
        <f>IF(H190,V190/H190,"нд")</f>
        <v>нд</v>
      </c>
      <c r="X190" s="24" t="s">
        <v>279</v>
      </c>
      <c r="Y190" s="35"/>
      <c r="Z190" s="35"/>
    </row>
    <row r="191" spans="1:26" s="36" customFormat="1" ht="37.5" customHeight="1" x14ac:dyDescent="0.25">
      <c r="A191" s="25" t="s">
        <v>233</v>
      </c>
      <c r="B191" s="19" t="s">
        <v>122</v>
      </c>
      <c r="C191" s="21" t="s">
        <v>14</v>
      </c>
      <c r="D191" s="14">
        <v>0</v>
      </c>
      <c r="E191" s="14">
        <v>0</v>
      </c>
      <c r="F191" s="14">
        <v>0</v>
      </c>
      <c r="G191" s="14">
        <v>0</v>
      </c>
      <c r="H191" s="14">
        <v>0</v>
      </c>
      <c r="I191" s="14">
        <f t="shared" si="72"/>
        <v>0</v>
      </c>
      <c r="J191" s="17">
        <v>0</v>
      </c>
      <c r="K191" s="17">
        <v>0</v>
      </c>
      <c r="L191" s="17">
        <v>0</v>
      </c>
      <c r="M191" s="17">
        <v>0</v>
      </c>
      <c r="N191" s="33">
        <f>I191-D191</f>
        <v>0</v>
      </c>
      <c r="O191" s="34" t="str">
        <f>IF(D191,N191/D191,"нд")</f>
        <v>нд</v>
      </c>
      <c r="P191" s="33">
        <f>J191-E191</f>
        <v>0</v>
      </c>
      <c r="Q191" s="34" t="str">
        <f t="shared" si="69"/>
        <v>нд</v>
      </c>
      <c r="R191" s="33">
        <f>K191-F191</f>
        <v>0</v>
      </c>
      <c r="S191" s="34" t="str">
        <f t="shared" si="68"/>
        <v>нд</v>
      </c>
      <c r="T191" s="33">
        <f>L191-G191</f>
        <v>0</v>
      </c>
      <c r="U191" s="34" t="str">
        <f>IF(G191,T191/G191,"нд")</f>
        <v>нд</v>
      </c>
      <c r="V191" s="33">
        <f>M191-H191</f>
        <v>0</v>
      </c>
      <c r="W191" s="34" t="str">
        <f>IF(H191,V191/H191,"нд")</f>
        <v>нд</v>
      </c>
      <c r="X191" s="24" t="s">
        <v>279</v>
      </c>
      <c r="Y191" s="35"/>
      <c r="Z191" s="35"/>
    </row>
    <row r="192" spans="1:26" s="36" customFormat="1" ht="33" customHeight="1" x14ac:dyDescent="0.25">
      <c r="A192" s="25" t="s">
        <v>234</v>
      </c>
      <c r="B192" s="19" t="s">
        <v>235</v>
      </c>
      <c r="C192" s="21" t="s">
        <v>14</v>
      </c>
      <c r="D192" s="14">
        <v>0</v>
      </c>
      <c r="E192" s="14">
        <v>0</v>
      </c>
      <c r="F192" s="14">
        <v>0</v>
      </c>
      <c r="G192" s="14">
        <v>0</v>
      </c>
      <c r="H192" s="14">
        <v>0</v>
      </c>
      <c r="I192" s="14">
        <f>J192+K192+L192+M192</f>
        <v>0</v>
      </c>
      <c r="J192" s="17">
        <v>0</v>
      </c>
      <c r="K192" s="17">
        <v>0</v>
      </c>
      <c r="L192" s="17">
        <v>0</v>
      </c>
      <c r="M192" s="17">
        <v>0</v>
      </c>
      <c r="N192" s="33">
        <f>I192-D192</f>
        <v>0</v>
      </c>
      <c r="O192" s="34" t="str">
        <f>IF(D192,N192/D192,"нд")</f>
        <v>нд</v>
      </c>
      <c r="P192" s="33">
        <f>J192-E192</f>
        <v>0</v>
      </c>
      <c r="Q192" s="34" t="str">
        <f t="shared" si="69"/>
        <v>нд</v>
      </c>
      <c r="R192" s="33">
        <f>K192-F192</f>
        <v>0</v>
      </c>
      <c r="S192" s="34" t="str">
        <f t="shared" si="68"/>
        <v>нд</v>
      </c>
      <c r="T192" s="33">
        <f>L192-G192</f>
        <v>0</v>
      </c>
      <c r="U192" s="34" t="str">
        <f>IF(G192,T192/G192,"нд")</f>
        <v>нд</v>
      </c>
      <c r="V192" s="33">
        <f>M192-H192</f>
        <v>0</v>
      </c>
      <c r="W192" s="34" t="str">
        <f>IF(H192,V192/H192,"нд")</f>
        <v>нд</v>
      </c>
      <c r="X192" s="24" t="s">
        <v>279</v>
      </c>
      <c r="Y192" s="35"/>
      <c r="Z192" s="35"/>
    </row>
  </sheetData>
  <mergeCells count="37">
    <mergeCell ref="A14:A18"/>
    <mergeCell ref="B14:B18"/>
    <mergeCell ref="C14:C18"/>
    <mergeCell ref="A13:T13"/>
    <mergeCell ref="A12:T12"/>
    <mergeCell ref="M17:M18"/>
    <mergeCell ref="N16:O17"/>
    <mergeCell ref="P16:Q17"/>
    <mergeCell ref="R16:S17"/>
    <mergeCell ref="T16:U17"/>
    <mergeCell ref="X14:X18"/>
    <mergeCell ref="D14:M14"/>
    <mergeCell ref="N14:W15"/>
    <mergeCell ref="D17:D18"/>
    <mergeCell ref="F17:F18"/>
    <mergeCell ref="G17:G18"/>
    <mergeCell ref="H17:H18"/>
    <mergeCell ref="V16:W17"/>
    <mergeCell ref="D16:H16"/>
    <mergeCell ref="I16:M16"/>
    <mergeCell ref="D15:M15"/>
    <mergeCell ref="E17:E18"/>
    <mergeCell ref="I17:I18"/>
    <mergeCell ref="J17:J18"/>
    <mergeCell ref="K17:K18"/>
    <mergeCell ref="L17:L18"/>
    <mergeCell ref="U10:W10"/>
    <mergeCell ref="A11:T11"/>
    <mergeCell ref="U11:W11"/>
    <mergeCell ref="U1:W1"/>
    <mergeCell ref="U2:W2"/>
    <mergeCell ref="U3:W3"/>
    <mergeCell ref="A5:T5"/>
    <mergeCell ref="A7:T7"/>
    <mergeCell ref="A4:T4"/>
    <mergeCell ref="A8:T8"/>
    <mergeCell ref="A10:T10"/>
  </mergeCells>
  <conditionalFormatting sqref="B127">
    <cfRule type="cellIs" dxfId="52" priority="116" operator="equal">
      <formula>""</formula>
    </cfRule>
  </conditionalFormatting>
  <conditionalFormatting sqref="C171:C172 C176 C102 C107:C108 C114 C80:C81 C72 C86 A83:C83 C139 C127 C143:C144">
    <cfRule type="cellIs" dxfId="51" priority="129" operator="equal">
      <formula>""</formula>
    </cfRule>
  </conditionalFormatting>
  <conditionalFormatting sqref="A82:C82">
    <cfRule type="cellIs" dxfId="50" priority="128" operator="equal">
      <formula>""</formula>
    </cfRule>
  </conditionalFormatting>
  <conditionalFormatting sqref="A112:C113">
    <cfRule type="cellIs" dxfId="49" priority="127" operator="equal">
      <formula>""</formula>
    </cfRule>
  </conditionalFormatting>
  <conditionalFormatting sqref="A75:B75">
    <cfRule type="cellIs" dxfId="48" priority="126" stopIfTrue="1" operator="equal">
      <formula>""</formula>
    </cfRule>
  </conditionalFormatting>
  <conditionalFormatting sqref="A75:B75">
    <cfRule type="cellIs" dxfId="47" priority="125" stopIfTrue="1" operator="equal">
      <formula>""""""</formula>
    </cfRule>
  </conditionalFormatting>
  <conditionalFormatting sqref="A127">
    <cfRule type="cellIs" dxfId="46" priority="118" stopIfTrue="1" operator="equal">
      <formula>""</formula>
    </cfRule>
  </conditionalFormatting>
  <conditionalFormatting sqref="A127">
    <cfRule type="cellIs" dxfId="45" priority="117" stopIfTrue="1" operator="equal">
      <formula>""""""</formula>
    </cfRule>
  </conditionalFormatting>
  <conditionalFormatting sqref="C47:C48">
    <cfRule type="cellIs" dxfId="44" priority="111" operator="equal">
      <formula>""</formula>
    </cfRule>
  </conditionalFormatting>
  <conditionalFormatting sqref="A140:C140">
    <cfRule type="cellIs" dxfId="43" priority="95" operator="equal">
      <formula>""</formula>
    </cfRule>
  </conditionalFormatting>
  <conditionalFormatting sqref="B140:C140">
    <cfRule type="cellIs" dxfId="42" priority="93" operator="equal">
      <formula>""</formula>
    </cfRule>
    <cfRule type="cellIs" dxfId="41" priority="94" operator="equal">
      <formula>""</formula>
    </cfRule>
  </conditionalFormatting>
  <conditionalFormatting sqref="A92:B94">
    <cfRule type="cellIs" dxfId="40" priority="39" operator="equal">
      <formula>""</formula>
    </cfRule>
  </conditionalFormatting>
  <conditionalFormatting sqref="A123:C123">
    <cfRule type="cellIs" dxfId="39" priority="32" operator="equal">
      <formula>""</formula>
    </cfRule>
  </conditionalFormatting>
  <conditionalFormatting sqref="A153:A156">
    <cfRule type="cellIs" dxfId="38" priority="13" stopIfTrue="1" operator="equal">
      <formula>""</formula>
    </cfRule>
  </conditionalFormatting>
  <conditionalFormatting sqref="A153:A156">
    <cfRule type="cellIs" dxfId="37" priority="12" stopIfTrue="1" operator="equal">
      <formula>""""""</formula>
    </cfRule>
  </conditionalFormatting>
  <conditionalFormatting sqref="A162">
    <cfRule type="cellIs" dxfId="36" priority="17" stopIfTrue="1" operator="equal">
      <formula>""</formula>
    </cfRule>
  </conditionalFormatting>
  <conditionalFormatting sqref="A162">
    <cfRule type="cellIs" dxfId="35" priority="16" stopIfTrue="1" operator="equal">
      <formula>""""""</formula>
    </cfRule>
  </conditionalFormatting>
  <conditionalFormatting sqref="A87:B88">
    <cfRule type="cellIs" dxfId="34" priority="41" stopIfTrue="1" operator="equal">
      <formula>""</formula>
    </cfRule>
  </conditionalFormatting>
  <conditionalFormatting sqref="A87:B88">
    <cfRule type="cellIs" dxfId="33" priority="40" stopIfTrue="1" operator="equal">
      <formula>""""""</formula>
    </cfRule>
  </conditionalFormatting>
  <conditionalFormatting sqref="A89:B89 A90">
    <cfRule type="cellIs" dxfId="32" priority="38" stopIfTrue="1" operator="equal">
      <formula>""</formula>
    </cfRule>
  </conditionalFormatting>
  <conditionalFormatting sqref="A89:B89 A90">
    <cfRule type="cellIs" dxfId="31" priority="37" stopIfTrue="1" operator="equal">
      <formula>""""""</formula>
    </cfRule>
  </conditionalFormatting>
  <conditionalFormatting sqref="B90">
    <cfRule type="cellIs" dxfId="30" priority="36" stopIfTrue="1" operator="equal">
      <formula>""</formula>
    </cfRule>
  </conditionalFormatting>
  <conditionalFormatting sqref="B90">
    <cfRule type="cellIs" dxfId="29" priority="35" stopIfTrue="1" operator="equal">
      <formula>""""""</formula>
    </cfRule>
  </conditionalFormatting>
  <conditionalFormatting sqref="A91:B91">
    <cfRule type="cellIs" dxfId="28" priority="34" stopIfTrue="1" operator="equal">
      <formula>""</formula>
    </cfRule>
  </conditionalFormatting>
  <conditionalFormatting sqref="A91:B91">
    <cfRule type="cellIs" dxfId="27" priority="33" stopIfTrue="1" operator="equal">
      <formula>""""""</formula>
    </cfRule>
  </conditionalFormatting>
  <conditionalFormatting sqref="B123:C123">
    <cfRule type="cellIs" dxfId="26" priority="30" operator="equal">
      <formula>""</formula>
    </cfRule>
    <cfRule type="cellIs" dxfId="25" priority="31" operator="equal">
      <formula>""</formula>
    </cfRule>
  </conditionalFormatting>
  <conditionalFormatting sqref="A121:C121">
    <cfRule type="cellIs" dxfId="24" priority="29" operator="equal">
      <formula>""</formula>
    </cfRule>
  </conditionalFormatting>
  <conditionalFormatting sqref="A122:C122">
    <cfRule type="cellIs" dxfId="23" priority="28" operator="equal">
      <formula>""</formula>
    </cfRule>
  </conditionalFormatting>
  <conditionalFormatting sqref="A141:C142">
    <cfRule type="cellIs" dxfId="22" priority="27" operator="equal">
      <formula>""</formula>
    </cfRule>
  </conditionalFormatting>
  <conditionalFormatting sqref="B141:C142">
    <cfRule type="cellIs" dxfId="21" priority="25" operator="equal">
      <formula>""</formula>
    </cfRule>
    <cfRule type="cellIs" dxfId="20" priority="26" operator="equal">
      <formula>""</formula>
    </cfRule>
  </conditionalFormatting>
  <conditionalFormatting sqref="A145">
    <cfRule type="cellIs" dxfId="19" priority="24" stopIfTrue="1" operator="equal">
      <formula>""</formula>
    </cfRule>
  </conditionalFormatting>
  <conditionalFormatting sqref="A145">
    <cfRule type="cellIs" dxfId="18" priority="23" stopIfTrue="1" operator="equal">
      <formula>""""""</formula>
    </cfRule>
  </conditionalFormatting>
  <conditionalFormatting sqref="A146:A152">
    <cfRule type="cellIs" dxfId="17" priority="22" stopIfTrue="1" operator="equal">
      <formula>""</formula>
    </cfRule>
  </conditionalFormatting>
  <conditionalFormatting sqref="A146:A152">
    <cfRule type="cellIs" dxfId="16" priority="21" stopIfTrue="1" operator="equal">
      <formula>""""""</formula>
    </cfRule>
  </conditionalFormatting>
  <conditionalFormatting sqref="B147:B152">
    <cfRule type="cellIs" dxfId="15" priority="20" operator="equal">
      <formula>""</formula>
    </cfRule>
  </conditionalFormatting>
  <conditionalFormatting sqref="A160">
    <cfRule type="cellIs" dxfId="14" priority="19" stopIfTrue="1" operator="equal">
      <formula>""</formula>
    </cfRule>
  </conditionalFormatting>
  <conditionalFormatting sqref="A160">
    <cfRule type="cellIs" dxfId="13" priority="18" stopIfTrue="1" operator="equal">
      <formula>""""""</formula>
    </cfRule>
  </conditionalFormatting>
  <conditionalFormatting sqref="A166:A167">
    <cfRule type="cellIs" dxfId="12" priority="15" stopIfTrue="1" operator="equal">
      <formula>""</formula>
    </cfRule>
  </conditionalFormatting>
  <conditionalFormatting sqref="A166:A167">
    <cfRule type="cellIs" dxfId="11" priority="14" stopIfTrue="1" operator="equal">
      <formula>""""""</formula>
    </cfRule>
  </conditionalFormatting>
  <conditionalFormatting sqref="C153:C156">
    <cfRule type="cellIs" dxfId="10" priority="11" operator="equal">
      <formula>""</formula>
    </cfRule>
  </conditionalFormatting>
  <conditionalFormatting sqref="A158 C158">
    <cfRule type="cellIs" dxfId="9" priority="10" operator="equal">
      <formula>""</formula>
    </cfRule>
  </conditionalFormatting>
  <conditionalFormatting sqref="C163 A163">
    <cfRule type="cellIs" dxfId="8" priority="9" operator="equal">
      <formula>""</formula>
    </cfRule>
  </conditionalFormatting>
  <conditionalFormatting sqref="A163 C163">
    <cfRule type="cellIs" dxfId="7" priority="8" operator="equal">
      <formula>""</formula>
    </cfRule>
  </conditionalFormatting>
  <conditionalFormatting sqref="A165 C165">
    <cfRule type="cellIs" dxfId="6" priority="7" operator="equal">
      <formula>""</formula>
    </cfRule>
  </conditionalFormatting>
  <conditionalFormatting sqref="A168 C168">
    <cfRule type="cellIs" dxfId="5" priority="6" operator="equal">
      <formula>""</formula>
    </cfRule>
  </conditionalFormatting>
  <conditionalFormatting sqref="C164 A164">
    <cfRule type="cellIs" dxfId="4" priority="5" operator="equal">
      <formula>""</formula>
    </cfRule>
  </conditionalFormatting>
  <conditionalFormatting sqref="C164 A164">
    <cfRule type="cellIs" dxfId="3" priority="4" operator="equal">
      <formula>""</formula>
    </cfRule>
  </conditionalFormatting>
  <conditionalFormatting sqref="B154">
    <cfRule type="cellIs" dxfId="2" priority="2" operator="equal">
      <formula>""</formula>
    </cfRule>
  </conditionalFormatting>
  <conditionalFormatting sqref="B155:B168">
    <cfRule type="cellIs" dxfId="1" priority="1" operator="equal">
      <formula>""</formula>
    </cfRule>
  </conditionalFormatting>
  <conditionalFormatting sqref="B153">
    <cfRule type="cellIs" dxfId="0" priority="3" operator="equal">
      <formula>""</formula>
    </cfRule>
  </conditionalFormatting>
  <printOptions horizontalCentered="1"/>
  <pageMargins left="0.39370078740157483" right="0.39370078740157483" top="0.39370078740157483" bottom="0.39370078740157483" header="0" footer="0"/>
  <pageSetup paperSize="8" scale="44" fitToHeight="0" orientation="landscape" r:id="rId1"/>
  <headerFooter differentFirst="1" alignWithMargins="0">
    <oddHeader>&amp;C&amp;P</oddHeader>
  </headerFooter>
  <ignoredErrors>
    <ignoredError sqref="D50 I45:I46 I21:I44 I74 I70:I71 I144 I118 I114 I95 I65 I79 I81 I86 I68 D135:I135" formula="1"/>
    <ignoredError sqref="J103:M103 J119:M119 J81:M8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 Квартал фин. источники</vt:lpstr>
      <vt:lpstr>'11 Квартал фин. источники'!Заголовки_для_печати</vt:lpstr>
      <vt:lpstr>'11 Квартал фин. источники'!Область_печати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Золотарева Людмила Ивановна</cp:lastModifiedBy>
  <cp:lastPrinted>2019-02-26T22:37:51Z</cp:lastPrinted>
  <dcterms:created xsi:type="dcterms:W3CDTF">2009-07-27T10:10:26Z</dcterms:created>
  <dcterms:modified xsi:type="dcterms:W3CDTF">2021-04-27T23:15:13Z</dcterms:modified>
</cp:coreProperties>
</file>