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+Отчеты\2021\Ежеквартально\1 квартал\977_320 1 кв\F0514_1028700586892\Папка №1. Отчетные формы\"/>
    </mc:Choice>
  </mc:AlternateContent>
  <bookViews>
    <workbookView xWindow="0" yWindow="180" windowWidth="15360" windowHeight="5760" tabRatio="597"/>
  </bookViews>
  <sheets>
    <sheet name="10 Квартал финансирование" sheetId="88" r:id="rId1"/>
  </sheets>
  <definedNames>
    <definedName name="_xlnm._FilterDatabase" localSheetId="0" hidden="1">'10 Квартал финансирование'!$A$16:$V$192</definedName>
    <definedName name="_xlnm.Print_Titles" localSheetId="0">'10 Квартал финансирование'!$16:$19</definedName>
    <definedName name="_xlnm.Print_Area" localSheetId="0">'10 Квартал финансирование'!$A$1:$U$192</definedName>
  </definedNames>
  <calcPr calcId="152511"/>
</workbook>
</file>

<file path=xl/calcChain.xml><?xml version="1.0" encoding="utf-8"?>
<calcChain xmlns="http://schemas.openxmlformats.org/spreadsheetml/2006/main">
  <c r="Q83" i="88" l="1"/>
  <c r="H83" i="88" l="1"/>
  <c r="S81" i="88"/>
  <c r="R81" i="88"/>
  <c r="S82" i="88"/>
  <c r="R82" i="88"/>
  <c r="S84" i="88"/>
  <c r="R84" i="88"/>
  <c r="S83" i="88"/>
  <c r="R83" i="88"/>
  <c r="S87" i="88"/>
  <c r="R87" i="88"/>
  <c r="R86" i="88"/>
  <c r="S86" i="88"/>
  <c r="S85" i="88"/>
  <c r="R85" i="88"/>
  <c r="Q112" i="88" l="1"/>
  <c r="Q113" i="88"/>
  <c r="R112" i="88"/>
  <c r="G112" i="88"/>
  <c r="G111" i="88"/>
  <c r="F111" i="88"/>
  <c r="E111" i="88"/>
  <c r="D111" i="88"/>
  <c r="H151" i="88"/>
  <c r="G83" i="88"/>
  <c r="G82" i="88"/>
  <c r="G72" i="88"/>
  <c r="S72" i="88"/>
  <c r="H72" i="88"/>
  <c r="R72" i="88" s="1"/>
  <c r="G69" i="88"/>
  <c r="G157" i="88"/>
  <c r="G155" i="88"/>
  <c r="G154" i="88"/>
  <c r="G153" i="88"/>
  <c r="G150" i="88"/>
  <c r="S150" i="88"/>
  <c r="G115" i="88"/>
  <c r="G113" i="88"/>
  <c r="F88" i="88" l="1"/>
  <c r="F87" i="88"/>
  <c r="N81" i="88"/>
  <c r="M81" i="88"/>
  <c r="L81" i="88"/>
  <c r="K81" i="88"/>
  <c r="J81" i="88"/>
  <c r="I81" i="88"/>
  <c r="G81" i="88"/>
  <c r="E81" i="88"/>
  <c r="S113" i="88"/>
  <c r="S112" i="88"/>
  <c r="P111" i="88"/>
  <c r="O111" i="88"/>
  <c r="N111" i="88"/>
  <c r="M111" i="88"/>
  <c r="L111" i="88"/>
  <c r="K111" i="88"/>
  <c r="J111" i="88"/>
  <c r="I111" i="88"/>
  <c r="S111" i="88" s="1"/>
  <c r="H113" i="88" l="1"/>
  <c r="R113" i="88" s="1"/>
  <c r="H112" i="88"/>
  <c r="H111" i="88" l="1"/>
  <c r="R111" i="88" s="1"/>
  <c r="F113" i="88"/>
  <c r="F112" i="88"/>
  <c r="Q111" i="88" l="1"/>
  <c r="G168" i="88" l="1"/>
  <c r="G166" i="88"/>
  <c r="G165" i="88"/>
  <c r="G163" i="88"/>
  <c r="G160" i="88"/>
  <c r="G159" i="88"/>
  <c r="G158" i="88"/>
  <c r="G149" i="88"/>
  <c r="G148" i="88"/>
  <c r="G147" i="88"/>
  <c r="G146" i="88"/>
  <c r="G145" i="88"/>
  <c r="G142" i="88"/>
  <c r="G141" i="88"/>
  <c r="G123" i="88"/>
  <c r="G122" i="88"/>
  <c r="G121" i="88"/>
  <c r="G120" i="88"/>
  <c r="G92" i="88"/>
  <c r="G75" i="88"/>
  <c r="G162" i="88" l="1"/>
  <c r="G140" i="88"/>
  <c r="G47" i="88"/>
  <c r="G164" i="88" l="1"/>
  <c r="G68" i="88" l="1"/>
  <c r="G66" i="88" s="1"/>
  <c r="G88" i="88"/>
  <c r="D119" i="88" l="1"/>
  <c r="D124" i="88"/>
  <c r="H47" i="88" l="1"/>
  <c r="D81" i="88" l="1"/>
  <c r="S96" i="88" l="1"/>
  <c r="S109" i="88"/>
  <c r="R49" i="88" l="1"/>
  <c r="Q49" i="88"/>
  <c r="R48" i="88"/>
  <c r="S75" i="88" l="1"/>
  <c r="R73" i="88"/>
  <c r="S69" i="88"/>
  <c r="P139" i="88"/>
  <c r="R143" i="88"/>
  <c r="S168" i="88"/>
  <c r="S157" i="88"/>
  <c r="R78" i="88"/>
  <c r="S25" i="88"/>
  <c r="S26" i="88"/>
  <c r="S32" i="88"/>
  <c r="S33" i="88"/>
  <c r="S34" i="88"/>
  <c r="S36" i="88"/>
  <c r="S37" i="88"/>
  <c r="S38" i="88"/>
  <c r="S39" i="88"/>
  <c r="S40" i="88"/>
  <c r="S41" i="88"/>
  <c r="S42" i="88"/>
  <c r="S47" i="88"/>
  <c r="S48" i="88"/>
  <c r="S49" i="88"/>
  <c r="S50" i="88"/>
  <c r="S51" i="88"/>
  <c r="S52" i="88"/>
  <c r="S53" i="88"/>
  <c r="S54" i="88"/>
  <c r="S55" i="88"/>
  <c r="S56" i="88"/>
  <c r="S57" i="88"/>
  <c r="S58" i="88"/>
  <c r="S59" i="88"/>
  <c r="S60" i="88"/>
  <c r="S61" i="88"/>
  <c r="S62" i="88"/>
  <c r="S63" i="88"/>
  <c r="S64" i="88"/>
  <c r="S67" i="88"/>
  <c r="S73" i="88"/>
  <c r="S76" i="88"/>
  <c r="S77" i="88"/>
  <c r="S78" i="88"/>
  <c r="S80" i="88"/>
  <c r="S88" i="88"/>
  <c r="S89" i="88"/>
  <c r="S90" i="88"/>
  <c r="S91" i="88"/>
  <c r="S92" i="88"/>
  <c r="S98" i="88"/>
  <c r="S99" i="88"/>
  <c r="S101" i="88"/>
  <c r="S102" i="88"/>
  <c r="S103" i="88"/>
  <c r="S104" i="88"/>
  <c r="S105" i="88"/>
  <c r="S106" i="88"/>
  <c r="S107" i="88"/>
  <c r="S108" i="88"/>
  <c r="S115" i="88"/>
  <c r="S116" i="88"/>
  <c r="S117" i="88"/>
  <c r="S120" i="88"/>
  <c r="S121" i="88"/>
  <c r="S122" i="88"/>
  <c r="S123" i="88"/>
  <c r="S124" i="88"/>
  <c r="S125" i="88"/>
  <c r="S127" i="88"/>
  <c r="S130" i="88"/>
  <c r="S131" i="88"/>
  <c r="S132" i="88"/>
  <c r="S133" i="88"/>
  <c r="S134" i="88"/>
  <c r="S136" i="88"/>
  <c r="S137" i="88"/>
  <c r="S138" i="88"/>
  <c r="S140" i="88"/>
  <c r="S141" i="88"/>
  <c r="S143" i="88"/>
  <c r="S145" i="88"/>
  <c r="S146" i="88"/>
  <c r="S147" i="88"/>
  <c r="S148" i="88"/>
  <c r="S149" i="88"/>
  <c r="S153" i="88"/>
  <c r="S154" i="88"/>
  <c r="S155" i="88"/>
  <c r="S158" i="88"/>
  <c r="S159" i="88"/>
  <c r="S160" i="88"/>
  <c r="S161" i="88"/>
  <c r="S162" i="88"/>
  <c r="S163" i="88"/>
  <c r="S164" i="88"/>
  <c r="S165" i="88"/>
  <c r="S166" i="88"/>
  <c r="S172" i="88"/>
  <c r="S173" i="88"/>
  <c r="S174" i="88"/>
  <c r="S175" i="88"/>
  <c r="S178" i="88"/>
  <c r="S179" i="88"/>
  <c r="S180" i="88"/>
  <c r="S181" i="88"/>
  <c r="S182" i="88"/>
  <c r="S183" i="88"/>
  <c r="S184" i="88"/>
  <c r="S185" i="88"/>
  <c r="S186" i="88"/>
  <c r="S187" i="88"/>
  <c r="S188" i="88"/>
  <c r="S189" i="88"/>
  <c r="S190" i="88"/>
  <c r="S191" i="88"/>
  <c r="S192" i="88"/>
  <c r="R25" i="88"/>
  <c r="R26" i="88"/>
  <c r="R55" i="88"/>
  <c r="R56" i="88"/>
  <c r="R57" i="88"/>
  <c r="R59" i="88"/>
  <c r="R60" i="88"/>
  <c r="R61" i="88"/>
  <c r="R63" i="88"/>
  <c r="R64" i="88"/>
  <c r="R67" i="88"/>
  <c r="R77" i="88"/>
  <c r="R80" i="88"/>
  <c r="R101" i="88"/>
  <c r="R102" i="88"/>
  <c r="R109" i="88"/>
  <c r="R116" i="88"/>
  <c r="R117" i="88"/>
  <c r="R124" i="88"/>
  <c r="R125" i="88"/>
  <c r="R130" i="88"/>
  <c r="R131" i="88"/>
  <c r="R133" i="88"/>
  <c r="R134" i="88"/>
  <c r="R137" i="88"/>
  <c r="R138" i="88"/>
  <c r="R184" i="88"/>
  <c r="R185" i="88"/>
  <c r="R186" i="88"/>
  <c r="R188" i="88"/>
  <c r="R189" i="88"/>
  <c r="R190" i="88"/>
  <c r="R191" i="88"/>
  <c r="R192" i="88"/>
  <c r="H159" i="88" l="1"/>
  <c r="R159" i="88" s="1"/>
  <c r="H94" i="88"/>
  <c r="R47" i="88"/>
  <c r="E46" i="88" l="1"/>
  <c r="F82" i="88" l="1"/>
  <c r="F75" i="88"/>
  <c r="F72" i="88"/>
  <c r="Q72" i="88" s="1"/>
  <c r="E71" i="88" l="1"/>
  <c r="E70" i="88" s="1"/>
  <c r="D46" i="88"/>
  <c r="H167" i="88" l="1"/>
  <c r="H166" i="88"/>
  <c r="R166" i="88" s="1"/>
  <c r="F167" i="88"/>
  <c r="Q167" i="88" s="1"/>
  <c r="F156" i="88"/>
  <c r="Q156" i="88" s="1"/>
  <c r="F93" i="88"/>
  <c r="Q93" i="88" s="1"/>
  <c r="K68" i="88" l="1"/>
  <c r="L68" i="88"/>
  <c r="M68" i="88"/>
  <c r="N68" i="88"/>
  <c r="O68" i="88"/>
  <c r="P68" i="88"/>
  <c r="J68" i="88"/>
  <c r="I68" i="88"/>
  <c r="S68" i="88" s="1"/>
  <c r="E68" i="88"/>
  <c r="D68" i="88"/>
  <c r="H153" i="88"/>
  <c r="R153" i="88" s="1"/>
  <c r="H152" i="88"/>
  <c r="H146" i="88"/>
  <c r="R146" i="88" s="1"/>
  <c r="H145" i="88"/>
  <c r="R145" i="88" s="1"/>
  <c r="H115" i="88"/>
  <c r="H108" i="88"/>
  <c r="R108" i="88" s="1"/>
  <c r="H107" i="88"/>
  <c r="R107" i="88" s="1"/>
  <c r="H106" i="88"/>
  <c r="R106" i="88" s="1"/>
  <c r="H105" i="88"/>
  <c r="R105" i="88" s="1"/>
  <c r="H104" i="88"/>
  <c r="R104" i="88" s="1"/>
  <c r="H100" i="88"/>
  <c r="H99" i="88"/>
  <c r="R99" i="88" s="1"/>
  <c r="H98" i="88"/>
  <c r="R98" i="88" s="1"/>
  <c r="H164" i="88"/>
  <c r="R164" i="88" s="1"/>
  <c r="H150" i="88"/>
  <c r="R150" i="88" s="1"/>
  <c r="J126" i="88"/>
  <c r="J114" i="88"/>
  <c r="H127" i="88"/>
  <c r="G127" i="88"/>
  <c r="J46" i="88"/>
  <c r="H126" i="88" l="1"/>
  <c r="R127" i="88"/>
  <c r="H114" i="88"/>
  <c r="R115" i="88"/>
  <c r="H97" i="88"/>
  <c r="H103" i="88"/>
  <c r="R103" i="88" s="1"/>
  <c r="H110" i="88" l="1"/>
  <c r="H96" i="88"/>
  <c r="R96" i="88" s="1"/>
  <c r="H30" i="88" l="1"/>
  <c r="H29" i="88"/>
  <c r="D71" i="88"/>
  <c r="L71" i="88"/>
  <c r="K71" i="88"/>
  <c r="J71" i="88"/>
  <c r="I71" i="88"/>
  <c r="S71" i="88" s="1"/>
  <c r="H69" i="88"/>
  <c r="F69" i="88"/>
  <c r="F68" i="88" s="1"/>
  <c r="H68" i="88" l="1"/>
  <c r="R68" i="88" s="1"/>
  <c r="R69" i="88"/>
  <c r="Q69" i="88"/>
  <c r="Q68" i="88" s="1"/>
  <c r="F151" i="88" l="1"/>
  <c r="Q151" i="88" s="1"/>
  <c r="F152" i="88"/>
  <c r="Q152" i="88" s="1"/>
  <c r="F150" i="88"/>
  <c r="Q150" i="88" s="1"/>
  <c r="H71" i="88" l="1"/>
  <c r="R71" i="88" s="1"/>
  <c r="D86" i="88"/>
  <c r="P74" i="88"/>
  <c r="O74" i="88"/>
  <c r="N74" i="88"/>
  <c r="M74" i="88"/>
  <c r="L74" i="88"/>
  <c r="K74" i="88"/>
  <c r="J74" i="88"/>
  <c r="I74" i="88"/>
  <c r="S74" i="88" s="1"/>
  <c r="E74" i="88"/>
  <c r="D74" i="88"/>
  <c r="G48" i="88"/>
  <c r="G46" i="88" s="1"/>
  <c r="F121" i="88"/>
  <c r="D114" i="88"/>
  <c r="D27" i="88"/>
  <c r="D79" i="88"/>
  <c r="D24" i="88" l="1"/>
  <c r="D144" i="88"/>
  <c r="D35" i="88" s="1"/>
  <c r="D34" i="88"/>
  <c r="D42" i="88"/>
  <c r="D171" i="88"/>
  <c r="D170" i="88" s="1"/>
  <c r="D139" i="88"/>
  <c r="D135" i="88" s="1"/>
  <c r="D33" i="88" s="1"/>
  <c r="D132" i="88"/>
  <c r="D126" i="88"/>
  <c r="D97" i="88"/>
  <c r="D76" i="88"/>
  <c r="D70" i="88"/>
  <c r="D66" i="88"/>
  <c r="D110" i="88"/>
  <c r="E139" i="88"/>
  <c r="E86" i="88"/>
  <c r="E27" i="88" s="1"/>
  <c r="E76" i="88"/>
  <c r="E50" i="88"/>
  <c r="D50" i="88"/>
  <c r="F47" i="88"/>
  <c r="Q47" i="88" s="1"/>
  <c r="E42" i="88"/>
  <c r="E34" i="88"/>
  <c r="F153" i="88"/>
  <c r="D65" i="88" l="1"/>
  <c r="D118" i="88"/>
  <c r="D37" i="88"/>
  <c r="D30" i="88"/>
  <c r="D31" i="88" l="1"/>
  <c r="D23" i="88"/>
  <c r="P71" i="88" l="1"/>
  <c r="O71" i="88"/>
  <c r="N71" i="88"/>
  <c r="M71" i="88"/>
  <c r="F115" i="88"/>
  <c r="Q115" i="88" s="1"/>
  <c r="G71" i="88" l="1"/>
  <c r="G70" i="88" s="1"/>
  <c r="F71" i="88" l="1"/>
  <c r="Q71" i="88"/>
  <c r="H75" i="88"/>
  <c r="R75" i="88" s="1"/>
  <c r="H70" i="88"/>
  <c r="H74" i="88" l="1"/>
  <c r="R74" i="88" s="1"/>
  <c r="F74" i="88"/>
  <c r="G74" i="88"/>
  <c r="Q75" i="88" l="1"/>
  <c r="Q74" i="88" s="1"/>
  <c r="F83" i="88"/>
  <c r="F81" i="88" l="1"/>
  <c r="H142" i="88"/>
  <c r="R142" i="88" s="1"/>
  <c r="H141" i="88"/>
  <c r="R141" i="88" s="1"/>
  <c r="H140" i="88"/>
  <c r="G139" i="88"/>
  <c r="H136" i="88"/>
  <c r="R136" i="88" s="1"/>
  <c r="G136" i="88"/>
  <c r="G135" i="88" s="1"/>
  <c r="G126" i="88"/>
  <c r="H123" i="88"/>
  <c r="R123" i="88" s="1"/>
  <c r="H122" i="88"/>
  <c r="R122" i="88" s="1"/>
  <c r="H121" i="88"/>
  <c r="R121" i="88" s="1"/>
  <c r="H120" i="88"/>
  <c r="R120" i="88" s="1"/>
  <c r="G99" i="88"/>
  <c r="G98" i="88"/>
  <c r="G87" i="88"/>
  <c r="G89" i="88"/>
  <c r="G90" i="88"/>
  <c r="G91" i="88"/>
  <c r="G76" i="88"/>
  <c r="G65" i="88" s="1"/>
  <c r="G23" i="88" s="1"/>
  <c r="H82" i="88"/>
  <c r="H81" i="88" l="1"/>
  <c r="H139" i="88"/>
  <c r="R140" i="88"/>
  <c r="G97" i="88"/>
  <c r="G190" i="88"/>
  <c r="F191" i="88"/>
  <c r="Q191" i="88" s="1"/>
  <c r="F190" i="88"/>
  <c r="Q190" i="88" s="1"/>
  <c r="G192" i="88"/>
  <c r="G191" i="88"/>
  <c r="G189" i="88"/>
  <c r="G188" i="88"/>
  <c r="G187" i="88"/>
  <c r="G186" i="88"/>
  <c r="G185" i="88"/>
  <c r="G184" i="88"/>
  <c r="G183" i="88"/>
  <c r="D177" i="88"/>
  <c r="D176" i="88" s="1"/>
  <c r="H182" i="88"/>
  <c r="R182" i="88" s="1"/>
  <c r="H181" i="88"/>
  <c r="R181" i="88" s="1"/>
  <c r="H180" i="88"/>
  <c r="R180" i="88" s="1"/>
  <c r="G180" i="88"/>
  <c r="G181" i="88"/>
  <c r="G182" i="88"/>
  <c r="G179" i="88"/>
  <c r="H179" i="88"/>
  <c r="R179" i="88" s="1"/>
  <c r="G178" i="88"/>
  <c r="H178" i="88"/>
  <c r="R178" i="88" s="1"/>
  <c r="G177" i="88"/>
  <c r="F178" i="88"/>
  <c r="Q178" i="88" s="1"/>
  <c r="P177" i="88"/>
  <c r="P176" i="88" s="1"/>
  <c r="O177" i="88"/>
  <c r="O176" i="88" s="1"/>
  <c r="N177" i="88"/>
  <c r="N176" i="88" s="1"/>
  <c r="M177" i="88"/>
  <c r="M176" i="88" s="1"/>
  <c r="L177" i="88"/>
  <c r="L176" i="88" s="1"/>
  <c r="K177" i="88"/>
  <c r="K176" i="88" s="1"/>
  <c r="J177" i="88"/>
  <c r="J176" i="88" s="1"/>
  <c r="I177" i="88"/>
  <c r="S177" i="88" s="1"/>
  <c r="E177" i="88"/>
  <c r="E176" i="88" s="1"/>
  <c r="H175" i="88"/>
  <c r="R175" i="88" s="1"/>
  <c r="G175" i="88"/>
  <c r="F175" i="88"/>
  <c r="Q175" i="88" s="1"/>
  <c r="H174" i="88"/>
  <c r="R174" i="88" s="1"/>
  <c r="G174" i="88"/>
  <c r="G173" i="88"/>
  <c r="F174" i="88"/>
  <c r="H173" i="88"/>
  <c r="R173" i="88" s="1"/>
  <c r="H172" i="88"/>
  <c r="R172" i="88" s="1"/>
  <c r="G172" i="88"/>
  <c r="F173" i="88"/>
  <c r="F172" i="88"/>
  <c r="P171" i="88"/>
  <c r="P170" i="88" s="1"/>
  <c r="O171" i="88"/>
  <c r="N171" i="88"/>
  <c r="N170" i="88" s="1"/>
  <c r="M171" i="88"/>
  <c r="M170" i="88" s="1"/>
  <c r="L171" i="88"/>
  <c r="L170" i="88" s="1"/>
  <c r="K171" i="88"/>
  <c r="K170" i="88" s="1"/>
  <c r="J171" i="88"/>
  <c r="J170" i="88" s="1"/>
  <c r="I171" i="88"/>
  <c r="E171" i="88"/>
  <c r="E170" i="88" s="1"/>
  <c r="O170" i="88"/>
  <c r="D129" i="88"/>
  <c r="D128" i="88" s="1"/>
  <c r="G129" i="88"/>
  <c r="G128" i="88" s="1"/>
  <c r="E129" i="88"/>
  <c r="P34" i="88"/>
  <c r="O34" i="88"/>
  <c r="O29" i="88"/>
  <c r="J34" i="88"/>
  <c r="K34" i="88"/>
  <c r="L34" i="88"/>
  <c r="M34" i="88"/>
  <c r="N34" i="88"/>
  <c r="M29" i="88"/>
  <c r="K29" i="88"/>
  <c r="I29" i="88"/>
  <c r="M41" i="88"/>
  <c r="N41" i="88"/>
  <c r="O41" i="88"/>
  <c r="P41" i="88"/>
  <c r="L41" i="88"/>
  <c r="F80" i="88"/>
  <c r="F78" i="88"/>
  <c r="L126" i="88"/>
  <c r="K126" i="88"/>
  <c r="I126" i="88"/>
  <c r="E126" i="88"/>
  <c r="F134" i="88"/>
  <c r="F133" i="88"/>
  <c r="F131" i="88"/>
  <c r="O144" i="88"/>
  <c r="O35" i="88" s="1"/>
  <c r="P144" i="88"/>
  <c r="P35" i="88" s="1"/>
  <c r="P135" i="88"/>
  <c r="P33" i="88" s="1"/>
  <c r="O139" i="88"/>
  <c r="O135" i="88" s="1"/>
  <c r="O33" i="88" s="1"/>
  <c r="N139" i="88"/>
  <c r="N135" i="88" s="1"/>
  <c r="N33" i="88" s="1"/>
  <c r="M139" i="88"/>
  <c r="M135" i="88" s="1"/>
  <c r="M33" i="88" s="1"/>
  <c r="L139" i="88"/>
  <c r="L135" i="88" s="1"/>
  <c r="L33" i="88" s="1"/>
  <c r="K139" i="88"/>
  <c r="K135" i="88" s="1"/>
  <c r="K33" i="88" s="1"/>
  <c r="J139" i="88"/>
  <c r="J135" i="88" s="1"/>
  <c r="J33" i="88" s="1"/>
  <c r="I139" i="88"/>
  <c r="S139" i="88" s="1"/>
  <c r="E135" i="88"/>
  <c r="E33" i="88" s="1"/>
  <c r="P70" i="88"/>
  <c r="O70" i="88"/>
  <c r="N70" i="88"/>
  <c r="M70" i="88"/>
  <c r="L70" i="88"/>
  <c r="K70" i="88"/>
  <c r="J70" i="88"/>
  <c r="I70" i="88"/>
  <c r="K66" i="88"/>
  <c r="J66" i="88"/>
  <c r="I66" i="88"/>
  <c r="S66" i="88" s="1"/>
  <c r="P66" i="88"/>
  <c r="O66" i="88"/>
  <c r="N66" i="88"/>
  <c r="M66" i="88"/>
  <c r="L66" i="88"/>
  <c r="F67" i="88"/>
  <c r="S70" i="88" l="1"/>
  <c r="R70" i="88"/>
  <c r="S29" i="88"/>
  <c r="R29" i="88"/>
  <c r="I170" i="88"/>
  <c r="S170" i="88" s="1"/>
  <c r="S171" i="88"/>
  <c r="S126" i="88"/>
  <c r="R126" i="88"/>
  <c r="R139" i="88"/>
  <c r="G79" i="88"/>
  <c r="F132" i="88"/>
  <c r="I65" i="88"/>
  <c r="H171" i="88"/>
  <c r="R171" i="88" s="1"/>
  <c r="Q173" i="88"/>
  <c r="K169" i="88"/>
  <c r="M169" i="88"/>
  <c r="O169" i="88"/>
  <c r="F171" i="88"/>
  <c r="F170" i="88" s="1"/>
  <c r="G171" i="88"/>
  <c r="G170" i="88" s="1"/>
  <c r="Q174" i="88"/>
  <c r="I176" i="88"/>
  <c r="H177" i="88"/>
  <c r="G176" i="88"/>
  <c r="I135" i="88"/>
  <c r="S135" i="88" s="1"/>
  <c r="F176" i="88"/>
  <c r="Q67" i="88"/>
  <c r="Q172" i="88"/>
  <c r="P46" i="88"/>
  <c r="O46" i="88"/>
  <c r="O45" i="88" s="1"/>
  <c r="O22" i="88" s="1"/>
  <c r="M46" i="88"/>
  <c r="M45" i="88" s="1"/>
  <c r="M22" i="88" s="1"/>
  <c r="K46" i="88"/>
  <c r="K45" i="88" s="1"/>
  <c r="K22" i="88" s="1"/>
  <c r="I46" i="88"/>
  <c r="E79" i="88"/>
  <c r="E24" i="88" s="1"/>
  <c r="E124" i="88"/>
  <c r="K114" i="88"/>
  <c r="K110" i="88" s="1"/>
  <c r="K30" i="88" s="1"/>
  <c r="L114" i="88"/>
  <c r="L110" i="88" s="1"/>
  <c r="L30" i="88" s="1"/>
  <c r="M114" i="88"/>
  <c r="M110" i="88" s="1"/>
  <c r="M30" i="88" s="1"/>
  <c r="N114" i="88"/>
  <c r="N110" i="88" s="1"/>
  <c r="N30" i="88" s="1"/>
  <c r="O114" i="88"/>
  <c r="O110" i="88" s="1"/>
  <c r="O30" i="88" s="1"/>
  <c r="P114" i="88"/>
  <c r="P110" i="88" s="1"/>
  <c r="P30" i="88" s="1"/>
  <c r="J110" i="88"/>
  <c r="J30" i="88" s="1"/>
  <c r="I114" i="88"/>
  <c r="E114" i="88"/>
  <c r="E110" i="88" s="1"/>
  <c r="E30" i="88" s="1"/>
  <c r="G114" i="88"/>
  <c r="G110" i="88" s="1"/>
  <c r="G108" i="88"/>
  <c r="G107" i="88"/>
  <c r="G106" i="88"/>
  <c r="G105" i="88"/>
  <c r="G104" i="88"/>
  <c r="G100" i="88"/>
  <c r="Q99" i="88"/>
  <c r="Q98" i="88"/>
  <c r="I100" i="88"/>
  <c r="J100" i="88"/>
  <c r="K100" i="88"/>
  <c r="L100" i="88"/>
  <c r="M100" i="88"/>
  <c r="N100" i="88"/>
  <c r="F100" i="88"/>
  <c r="E100" i="88"/>
  <c r="D100" i="88"/>
  <c r="K97" i="88"/>
  <c r="L97" i="88"/>
  <c r="M97" i="88"/>
  <c r="N97" i="88"/>
  <c r="O97" i="88"/>
  <c r="P97" i="88"/>
  <c r="J97" i="88"/>
  <c r="I97" i="88"/>
  <c r="F97" i="88"/>
  <c r="E97" i="88"/>
  <c r="G24" i="88" l="1"/>
  <c r="S97" i="88"/>
  <c r="R97" i="88"/>
  <c r="S100" i="88"/>
  <c r="R100" i="88"/>
  <c r="I45" i="88"/>
  <c r="S46" i="88"/>
  <c r="H176" i="88"/>
  <c r="R176" i="88" s="1"/>
  <c r="R177" i="88"/>
  <c r="I23" i="88"/>
  <c r="S23" i="88" s="1"/>
  <c r="S65" i="88"/>
  <c r="I110" i="88"/>
  <c r="I30" i="88" s="1"/>
  <c r="S114" i="88"/>
  <c r="R114" i="88"/>
  <c r="I169" i="88"/>
  <c r="S169" i="88" s="1"/>
  <c r="S176" i="88"/>
  <c r="G169" i="88"/>
  <c r="Q171" i="88"/>
  <c r="H170" i="88"/>
  <c r="R170" i="88" s="1"/>
  <c r="G103" i="88"/>
  <c r="G96" i="88" s="1"/>
  <c r="Q100" i="88"/>
  <c r="M129" i="88"/>
  <c r="M128" i="88" s="1"/>
  <c r="N129" i="88"/>
  <c r="O129" i="88"/>
  <c r="O128" i="88" s="1"/>
  <c r="O32" i="88" s="1"/>
  <c r="P129" i="88"/>
  <c r="L129" i="88"/>
  <c r="K129" i="88"/>
  <c r="K128" i="88" s="1"/>
  <c r="J129" i="88"/>
  <c r="I129" i="88"/>
  <c r="H129" i="88"/>
  <c r="P126" i="88"/>
  <c r="O126" i="88"/>
  <c r="N126" i="88"/>
  <c r="M126" i="88"/>
  <c r="N144" i="88"/>
  <c r="N35" i="88" s="1"/>
  <c r="M144" i="88"/>
  <c r="M35" i="88" s="1"/>
  <c r="L144" i="88"/>
  <c r="L35" i="88" s="1"/>
  <c r="K144" i="88"/>
  <c r="K35" i="88" s="1"/>
  <c r="J144" i="88"/>
  <c r="J35" i="88" s="1"/>
  <c r="I144" i="88"/>
  <c r="E144" i="88"/>
  <c r="E35" i="88" s="1"/>
  <c r="P119" i="88"/>
  <c r="O119" i="88"/>
  <c r="N119" i="88"/>
  <c r="M119" i="88"/>
  <c r="L119" i="88"/>
  <c r="L118" i="88" s="1"/>
  <c r="L31" i="88" s="1"/>
  <c r="K119" i="88"/>
  <c r="K118" i="88" s="1"/>
  <c r="J119" i="88"/>
  <c r="J118" i="88" s="1"/>
  <c r="J31" i="88" s="1"/>
  <c r="I119" i="88"/>
  <c r="E119" i="88"/>
  <c r="E118" i="88" s="1"/>
  <c r="E31" i="88" s="1"/>
  <c r="N46" i="88"/>
  <c r="L46" i="88"/>
  <c r="P81" i="88"/>
  <c r="P79" i="88" s="1"/>
  <c r="P24" i="88" s="1"/>
  <c r="O81" i="88"/>
  <c r="O79" i="88" s="1"/>
  <c r="O24" i="88" s="1"/>
  <c r="N79" i="88"/>
  <c r="N24" i="88" s="1"/>
  <c r="M79" i="88"/>
  <c r="M24" i="88" s="1"/>
  <c r="L79" i="88"/>
  <c r="L24" i="88" s="1"/>
  <c r="K79" i="88"/>
  <c r="K24" i="88" s="1"/>
  <c r="J79" i="88"/>
  <c r="J24" i="88" s="1"/>
  <c r="O65" i="88"/>
  <c r="O23" i="88" s="1"/>
  <c r="M65" i="88"/>
  <c r="M23" i="88" s="1"/>
  <c r="K65" i="88"/>
  <c r="K23" i="88" s="1"/>
  <c r="F165" i="88"/>
  <c r="F145" i="88"/>
  <c r="F120" i="88"/>
  <c r="F122" i="88"/>
  <c r="F48" i="88"/>
  <c r="Q48" i="88" s="1"/>
  <c r="G29" i="88" l="1"/>
  <c r="N118" i="88"/>
  <c r="N31" i="88" s="1"/>
  <c r="P118" i="88"/>
  <c r="P31" i="88" s="1"/>
  <c r="S30" i="88"/>
  <c r="R30" i="88"/>
  <c r="I35" i="88"/>
  <c r="S35" i="88" s="1"/>
  <c r="S144" i="88"/>
  <c r="R129" i="88"/>
  <c r="I118" i="88"/>
  <c r="S118" i="88" s="1"/>
  <c r="S119" i="88"/>
  <c r="I128" i="88"/>
  <c r="S128" i="88" s="1"/>
  <c r="S129" i="88"/>
  <c r="S110" i="88"/>
  <c r="R110" i="88"/>
  <c r="I22" i="88"/>
  <c r="S22" i="88" s="1"/>
  <c r="S45" i="88"/>
  <c r="F46" i="88"/>
  <c r="M118" i="88"/>
  <c r="M31" i="88" s="1"/>
  <c r="M28" i="88" s="1"/>
  <c r="O118" i="88"/>
  <c r="O31" i="88" s="1"/>
  <c r="O28" i="88" s="1"/>
  <c r="I79" i="88"/>
  <c r="I31" i="88"/>
  <c r="K31" i="88"/>
  <c r="K28" i="88" s="1"/>
  <c r="K95" i="88"/>
  <c r="I95" i="88" l="1"/>
  <c r="S95" i="88" s="1"/>
  <c r="I24" i="88"/>
  <c r="I28" i="88"/>
  <c r="S28" i="88" s="1"/>
  <c r="S31" i="88"/>
  <c r="M95" i="88"/>
  <c r="O95" i="88"/>
  <c r="F51" i="88"/>
  <c r="F52" i="88"/>
  <c r="H168" i="88"/>
  <c r="R168" i="88" s="1"/>
  <c r="F168" i="88"/>
  <c r="H163" i="88"/>
  <c r="R163" i="88" s="1"/>
  <c r="F163" i="88"/>
  <c r="H162" i="88"/>
  <c r="R162" i="88" s="1"/>
  <c r="H161" i="88"/>
  <c r="R161" i="88" s="1"/>
  <c r="G161" i="88"/>
  <c r="F161" i="88"/>
  <c r="Q161" i="88" s="1"/>
  <c r="H160" i="88"/>
  <c r="R160" i="88" s="1"/>
  <c r="H158" i="88"/>
  <c r="R158" i="88" s="1"/>
  <c r="F158" i="88"/>
  <c r="Q158" i="88" s="1"/>
  <c r="H157" i="88"/>
  <c r="R157" i="88" s="1"/>
  <c r="H155" i="88"/>
  <c r="R155" i="88" s="1"/>
  <c r="H154" i="88"/>
  <c r="R154" i="88" s="1"/>
  <c r="F154" i="88"/>
  <c r="Q153" i="88"/>
  <c r="H149" i="88"/>
  <c r="R149" i="88" s="1"/>
  <c r="F149" i="88"/>
  <c r="F148" i="88"/>
  <c r="H147" i="88"/>
  <c r="R147" i="88" s="1"/>
  <c r="F142" i="88"/>
  <c r="Q142" i="88" s="1"/>
  <c r="F141" i="88"/>
  <c r="Q141" i="88" s="1"/>
  <c r="F140" i="88"/>
  <c r="Q140" i="88" s="1"/>
  <c r="F127" i="88"/>
  <c r="Q127" i="88" s="1"/>
  <c r="P86" i="88"/>
  <c r="P27" i="88" s="1"/>
  <c r="O86" i="88"/>
  <c r="N86" i="88"/>
  <c r="N27" i="88" s="1"/>
  <c r="M86" i="88"/>
  <c r="L86" i="88"/>
  <c r="L27" i="88" s="1"/>
  <c r="K86" i="88"/>
  <c r="J86" i="88"/>
  <c r="J27" i="88" s="1"/>
  <c r="I86" i="88"/>
  <c r="G86" i="88"/>
  <c r="H92" i="88"/>
  <c r="R92" i="88" s="1"/>
  <c r="F92" i="88"/>
  <c r="H91" i="88"/>
  <c r="R91" i="88" s="1"/>
  <c r="F91" i="88"/>
  <c r="H90" i="88"/>
  <c r="R90" i="88" s="1"/>
  <c r="F90" i="88"/>
  <c r="F89" i="88"/>
  <c r="H89" i="88"/>
  <c r="R89" i="88" s="1"/>
  <c r="H88" i="88"/>
  <c r="R88" i="88" s="1"/>
  <c r="H87" i="88"/>
  <c r="F66" i="88"/>
  <c r="Q163" i="88" l="1"/>
  <c r="Q168" i="88"/>
  <c r="Q139" i="88"/>
  <c r="Q92" i="88"/>
  <c r="Q149" i="88"/>
  <c r="F139" i="88"/>
  <c r="F50" i="88"/>
  <c r="Q87" i="88"/>
  <c r="Q90" i="88"/>
  <c r="Q91" i="88"/>
  <c r="G27" i="88"/>
  <c r="G119" i="88"/>
  <c r="G118" i="88" s="1"/>
  <c r="G31" i="88" s="1"/>
  <c r="Q145" i="88"/>
  <c r="Q46" i="88"/>
  <c r="F79" i="88"/>
  <c r="F24" i="88" s="1"/>
  <c r="I44" i="88"/>
  <c r="I27" i="88"/>
  <c r="S27" i="88" s="1"/>
  <c r="K44" i="88"/>
  <c r="K43" i="88" s="1"/>
  <c r="K27" i="88"/>
  <c r="K21" i="88" s="1"/>
  <c r="K20" i="88" s="1"/>
  <c r="M44" i="88"/>
  <c r="M43" i="88" s="1"/>
  <c r="M27" i="88"/>
  <c r="M21" i="88" s="1"/>
  <c r="M20" i="88" s="1"/>
  <c r="O44" i="88"/>
  <c r="O43" i="88" s="1"/>
  <c r="O27" i="88"/>
  <c r="O21" i="88" s="1"/>
  <c r="O20" i="88" s="1"/>
  <c r="Q126" i="88"/>
  <c r="F126" i="88"/>
  <c r="Q154" i="88"/>
  <c r="H46" i="88"/>
  <c r="R46" i="88" s="1"/>
  <c r="Q122" i="88"/>
  <c r="Q120" i="88"/>
  <c r="H86" i="88"/>
  <c r="Q88" i="88"/>
  <c r="Q82" i="88"/>
  <c r="Q81" i="88" s="1"/>
  <c r="Q66" i="88"/>
  <c r="I43" i="88" l="1"/>
  <c r="H66" i="88"/>
  <c r="R66" i="88" s="1"/>
  <c r="H27" i="88"/>
  <c r="R27" i="88" s="1"/>
  <c r="I21" i="88"/>
  <c r="I20" i="88" l="1"/>
  <c r="G39" i="88"/>
  <c r="G34" i="88"/>
  <c r="G33" i="88"/>
  <c r="G32" i="88"/>
  <c r="G51" i="88"/>
  <c r="G52" i="88"/>
  <c r="G54" i="88"/>
  <c r="G53" i="88" s="1"/>
  <c r="G58" i="88"/>
  <c r="G62" i="88"/>
  <c r="G144" i="88" l="1"/>
  <c r="G38" i="88"/>
  <c r="G50" i="88"/>
  <c r="G45" i="88" s="1"/>
  <c r="G44" i="88" s="1"/>
  <c r="G37" i="88"/>
  <c r="G35" i="88" l="1"/>
  <c r="G95" i="88"/>
  <c r="G30" i="88"/>
  <c r="G28" i="88" s="1"/>
  <c r="G22" i="88"/>
  <c r="G21" i="88" l="1"/>
  <c r="G43" i="88"/>
  <c r="G41" i="88" l="1"/>
  <c r="G42" i="88"/>
  <c r="G40" i="88" l="1"/>
  <c r="G36" i="88" s="1"/>
  <c r="G20" i="88" s="1"/>
  <c r="F160" i="88" l="1"/>
  <c r="Q160" i="88" s="1"/>
  <c r="P187" i="88" l="1"/>
  <c r="P183" i="88" l="1"/>
  <c r="P169" i="88" s="1"/>
  <c r="H165" i="88" l="1"/>
  <c r="R165" i="88" s="1"/>
  <c r="F166" i="88"/>
  <c r="Q166" i="88" s="1"/>
  <c r="F155" i="88"/>
  <c r="Q155" i="88" s="1"/>
  <c r="Q165" i="88" l="1"/>
  <c r="F146" i="88"/>
  <c r="F123" i="88"/>
  <c r="Q123" i="88" s="1"/>
  <c r="F119" i="88" l="1"/>
  <c r="H119" i="88"/>
  <c r="Q146" i="88"/>
  <c r="Q121" i="88"/>
  <c r="Q119" i="88" s="1"/>
  <c r="H118" i="88" l="1"/>
  <c r="R118" i="88" s="1"/>
  <c r="R119" i="88"/>
  <c r="H31" i="88"/>
  <c r="R31" i="88" s="1"/>
  <c r="Q89" i="88"/>
  <c r="T144" i="88" l="1"/>
  <c r="T119" i="88"/>
  <c r="E66" i="88" l="1"/>
  <c r="E65" i="88" l="1"/>
  <c r="E23" i="88" s="1"/>
  <c r="F192" i="88"/>
  <c r="Q192" i="88" l="1"/>
  <c r="F42" i="88"/>
  <c r="H187" i="88"/>
  <c r="R187" i="88" s="1"/>
  <c r="H132" i="88"/>
  <c r="R132" i="88" s="1"/>
  <c r="H76" i="88"/>
  <c r="R76" i="88" s="1"/>
  <c r="H62" i="88"/>
  <c r="R62" i="88" s="1"/>
  <c r="H58" i="88"/>
  <c r="R58" i="88" s="1"/>
  <c r="H54" i="88"/>
  <c r="R54" i="88" s="1"/>
  <c r="H41" i="88"/>
  <c r="R41" i="88" s="1"/>
  <c r="H40" i="88"/>
  <c r="R40" i="88" s="1"/>
  <c r="H34" i="88"/>
  <c r="R34" i="88" s="1"/>
  <c r="H128" i="88" l="1"/>
  <c r="R128" i="88" s="1"/>
  <c r="H183" i="88"/>
  <c r="R183" i="88" s="1"/>
  <c r="H53" i="88"/>
  <c r="R53" i="88" s="1"/>
  <c r="H32" i="88" l="1"/>
  <c r="R32" i="88" s="1"/>
  <c r="H169" i="88"/>
  <c r="R169" i="88" s="1"/>
  <c r="H38" i="88"/>
  <c r="R38" i="88" s="1"/>
  <c r="H37" i="88"/>
  <c r="R37" i="88" s="1"/>
  <c r="H39" i="88"/>
  <c r="R39" i="88" s="1"/>
  <c r="H36" i="88" l="1"/>
  <c r="R36" i="88" s="1"/>
  <c r="F56" i="88" l="1"/>
  <c r="F55" i="88"/>
  <c r="F54" i="88" s="1"/>
  <c r="F57" i="88"/>
  <c r="F59" i="88"/>
  <c r="F60" i="88"/>
  <c r="F61" i="88"/>
  <c r="F63" i="88"/>
  <c r="F64" i="88"/>
  <c r="F73" i="88"/>
  <c r="F70" i="88" s="1"/>
  <c r="F77" i="88"/>
  <c r="F76" i="88" s="1"/>
  <c r="Q78" i="88"/>
  <c r="F84" i="88"/>
  <c r="F85" i="88"/>
  <c r="F94" i="88"/>
  <c r="F114" i="88"/>
  <c r="F110" i="88" s="1"/>
  <c r="F30" i="88" s="1"/>
  <c r="F125" i="88"/>
  <c r="F124" i="88" s="1"/>
  <c r="F130" i="88"/>
  <c r="F129" i="88" s="1"/>
  <c r="F128" i="88" s="1"/>
  <c r="F32" i="88" s="1"/>
  <c r="F136" i="88"/>
  <c r="F138" i="88"/>
  <c r="F143" i="88"/>
  <c r="Q143" i="88" s="1"/>
  <c r="F147" i="88"/>
  <c r="F157" i="88"/>
  <c r="Q157" i="88" s="1"/>
  <c r="F159" i="88"/>
  <c r="Q159" i="88" s="1"/>
  <c r="F162" i="88"/>
  <c r="Q162" i="88" s="1"/>
  <c r="F164" i="88"/>
  <c r="Q164" i="88" s="1"/>
  <c r="F179" i="88"/>
  <c r="F180" i="88"/>
  <c r="Q180" i="88" s="1"/>
  <c r="F181" i="88"/>
  <c r="Q181" i="88" s="1"/>
  <c r="F182" i="88"/>
  <c r="Q182" i="88" s="1"/>
  <c r="F184" i="88"/>
  <c r="F185" i="88"/>
  <c r="F186" i="88"/>
  <c r="F188" i="88"/>
  <c r="Q188" i="88" s="1"/>
  <c r="F189" i="88"/>
  <c r="Q189" i="88" s="1"/>
  <c r="F40" i="88"/>
  <c r="H51" i="88"/>
  <c r="R51" i="88" s="1"/>
  <c r="H52" i="88"/>
  <c r="R52" i="88" s="1"/>
  <c r="Q101" i="88"/>
  <c r="Q102" i="88"/>
  <c r="Q104" i="88"/>
  <c r="Q105" i="88"/>
  <c r="Q106" i="88"/>
  <c r="Q107" i="88"/>
  <c r="Q108" i="88"/>
  <c r="Q109" i="88"/>
  <c r="Q137" i="88"/>
  <c r="F86" i="88" l="1"/>
  <c r="F27" i="88" s="1"/>
  <c r="Q34" i="88"/>
  <c r="F34" i="88"/>
  <c r="F53" i="88"/>
  <c r="Q187" i="88"/>
  <c r="F135" i="88"/>
  <c r="F33" i="88" s="1"/>
  <c r="Q94" i="88"/>
  <c r="Q184" i="88"/>
  <c r="Q179" i="88"/>
  <c r="F177" i="88"/>
  <c r="Q147" i="88"/>
  <c r="F144" i="88"/>
  <c r="F35" i="88" s="1"/>
  <c r="H135" i="88"/>
  <c r="R135" i="88" s="1"/>
  <c r="Q77" i="88"/>
  <c r="Q76" i="88" s="1"/>
  <c r="F65" i="88"/>
  <c r="F23" i="88" s="1"/>
  <c r="Q97" i="88"/>
  <c r="Q114" i="88"/>
  <c r="Q110" i="88" s="1"/>
  <c r="Q125" i="88"/>
  <c r="Q61" i="88"/>
  <c r="Q59" i="88"/>
  <c r="Q41" i="88"/>
  <c r="Q64" i="88"/>
  <c r="Q138" i="88"/>
  <c r="Q63" i="88"/>
  <c r="Q60" i="88"/>
  <c r="Q185" i="88"/>
  <c r="Q136" i="88"/>
  <c r="Q135" i="88" s="1"/>
  <c r="Q56" i="88"/>
  <c r="Q51" i="88"/>
  <c r="Q84" i="88"/>
  <c r="Q73" i="88"/>
  <c r="Q70" i="88" s="1"/>
  <c r="Q52" i="88"/>
  <c r="Q55" i="88"/>
  <c r="Q54" i="88" s="1"/>
  <c r="F62" i="88"/>
  <c r="Q170" i="88"/>
  <c r="Q133" i="88"/>
  <c r="Q130" i="88"/>
  <c r="Q57" i="88"/>
  <c r="F187" i="88"/>
  <c r="F183" i="88" s="1"/>
  <c r="F169" i="88" s="1"/>
  <c r="H50" i="88"/>
  <c r="R50" i="88" s="1"/>
  <c r="Q131" i="88"/>
  <c r="F58" i="88"/>
  <c r="F41" i="88"/>
  <c r="Q186" i="88"/>
  <c r="Q134" i="88"/>
  <c r="Q85" i="88"/>
  <c r="Q40" i="88"/>
  <c r="Q103" i="88"/>
  <c r="Q50" i="88" l="1"/>
  <c r="F45" i="88"/>
  <c r="F22" i="88" s="1"/>
  <c r="F21" i="88" s="1"/>
  <c r="H45" i="88"/>
  <c r="H33" i="88"/>
  <c r="R33" i="88" s="1"/>
  <c r="F39" i="88"/>
  <c r="Q129" i="88"/>
  <c r="Q86" i="88"/>
  <c r="Q27" i="88" s="1"/>
  <c r="Q183" i="88"/>
  <c r="Q39" i="88" s="1"/>
  <c r="Q177" i="88"/>
  <c r="Q176" i="88" s="1"/>
  <c r="Q38" i="88" s="1"/>
  <c r="Q58" i="88"/>
  <c r="Q62" i="88"/>
  <c r="Q33" i="88"/>
  <c r="Q53" i="88"/>
  <c r="Q132" i="88"/>
  <c r="H22" i="88" l="1"/>
  <c r="R22" i="88" s="1"/>
  <c r="R45" i="88"/>
  <c r="F44" i="88"/>
  <c r="Q45" i="88"/>
  <c r="Q22" i="88" s="1"/>
  <c r="Q169" i="88"/>
  <c r="Q128" i="88"/>
  <c r="Q32" i="88" s="1"/>
  <c r="Q37" i="88"/>
  <c r="Q36" i="88" s="1"/>
  <c r="H65" i="88"/>
  <c r="R65" i="88" s="1"/>
  <c r="H23" i="88" l="1"/>
  <c r="R23" i="88" s="1"/>
  <c r="H42" i="88"/>
  <c r="R42" i="88" s="1"/>
  <c r="T86" i="88"/>
  <c r="H148" i="88" l="1"/>
  <c r="H144" i="88" l="1"/>
  <c r="R144" i="88" s="1"/>
  <c r="R148" i="88"/>
  <c r="H35" i="88"/>
  <c r="Q148" i="88"/>
  <c r="Q144" i="88" s="1"/>
  <c r="H28" i="88" l="1"/>
  <c r="R28" i="88" s="1"/>
  <c r="R35" i="88"/>
  <c r="H95" i="88"/>
  <c r="R95" i="88" s="1"/>
  <c r="H79" i="88"/>
  <c r="Q79" i="88"/>
  <c r="Q24" i="88" s="1"/>
  <c r="Q42" i="88"/>
  <c r="H24" i="88" l="1"/>
  <c r="R24" i="88" s="1"/>
  <c r="S24" i="88" s="1"/>
  <c r="R79" i="88"/>
  <c r="S79" i="88" s="1"/>
  <c r="H21" i="88"/>
  <c r="H44" i="88"/>
  <c r="R44" i="88" s="1"/>
  <c r="S44" i="88" s="1"/>
  <c r="H20" i="88" l="1"/>
  <c r="R20" i="88" s="1"/>
  <c r="S20" i="88" s="1"/>
  <c r="R21" i="88"/>
  <c r="S21" i="88" s="1"/>
  <c r="H43" i="88"/>
  <c r="R43" i="88" s="1"/>
  <c r="S43" i="88" s="1"/>
  <c r="Q35" i="88"/>
  <c r="F118" i="88" l="1"/>
  <c r="F31" i="88" s="1"/>
  <c r="Q124" i="88" l="1"/>
  <c r="Q118" i="88" s="1"/>
  <c r="Q31" i="88" l="1"/>
  <c r="P42" i="88"/>
  <c r="P132" i="88"/>
  <c r="P128" i="88" s="1"/>
  <c r="P32" i="88" s="1"/>
  <c r="P103" i="88"/>
  <c r="P100" i="88"/>
  <c r="P76" i="88"/>
  <c r="P65" i="88" s="1"/>
  <c r="P23" i="88" s="1"/>
  <c r="P62" i="88"/>
  <c r="P58" i="88"/>
  <c r="P54" i="88"/>
  <c r="P50" i="88"/>
  <c r="P40" i="88"/>
  <c r="P53" i="88" l="1"/>
  <c r="P45" i="88" s="1"/>
  <c r="P22" i="88" s="1"/>
  <c r="P21" i="88" s="1"/>
  <c r="P96" i="88"/>
  <c r="P29" i="88" s="1"/>
  <c r="P28" i="88" s="1"/>
  <c r="P39" i="88"/>
  <c r="P38" i="88"/>
  <c r="P37" i="88"/>
  <c r="P36" i="88" l="1"/>
  <c r="P44" i="88" l="1"/>
  <c r="B19" i="88"/>
  <c r="C19" i="88" s="1"/>
  <c r="E19" i="88"/>
  <c r="F19" i="88" s="1"/>
  <c r="G19" i="88" l="1"/>
  <c r="H19" i="88" s="1"/>
  <c r="I19" i="88" s="1"/>
  <c r="J19" i="88" s="1"/>
  <c r="K19" i="88" s="1"/>
  <c r="L19" i="88" s="1"/>
  <c r="M19" i="88" s="1"/>
  <c r="N19" i="88" s="1"/>
  <c r="O19" i="88" s="1"/>
  <c r="P19" i="88" s="1"/>
  <c r="Q19" i="88" s="1"/>
  <c r="R19" i="88" s="1"/>
  <c r="S19" i="88" s="1"/>
  <c r="T19" i="88" s="1"/>
  <c r="E187" i="88" l="1"/>
  <c r="E183" i="88" s="1"/>
  <c r="E169" i="88" s="1"/>
  <c r="D187" i="88"/>
  <c r="D183" i="88" s="1"/>
  <c r="D169" i="88" s="1"/>
  <c r="E38" i="88"/>
  <c r="E132" i="88"/>
  <c r="E128" i="88" s="1"/>
  <c r="E32" i="88" s="1"/>
  <c r="D32" i="88"/>
  <c r="F103" i="88"/>
  <c r="E103" i="88"/>
  <c r="D103" i="88"/>
  <c r="E62" i="88"/>
  <c r="E58" i="88"/>
  <c r="D62" i="88"/>
  <c r="D58" i="88"/>
  <c r="E54" i="88"/>
  <c r="E53" i="88" s="1"/>
  <c r="E45" i="88" s="1"/>
  <c r="D54" i="88"/>
  <c r="D53" i="88" s="1"/>
  <c r="E41" i="88"/>
  <c r="E40" i="88"/>
  <c r="D41" i="88"/>
  <c r="D40" i="88"/>
  <c r="D45" i="88" l="1"/>
  <c r="E22" i="88"/>
  <c r="E21" i="88" s="1"/>
  <c r="E44" i="88"/>
  <c r="D38" i="88"/>
  <c r="F96" i="88"/>
  <c r="F29" i="88" s="1"/>
  <c r="F28" i="88" s="1"/>
  <c r="Q96" i="88"/>
  <c r="Q29" i="88" s="1"/>
  <c r="F37" i="88"/>
  <c r="E39" i="88"/>
  <c r="D96" i="88"/>
  <c r="D95" i="88" s="1"/>
  <c r="E96" i="88"/>
  <c r="E29" i="88" s="1"/>
  <c r="E28" i="88" s="1"/>
  <c r="D39" i="88"/>
  <c r="E37" i="88"/>
  <c r="E36" i="88" s="1"/>
  <c r="N42" i="88"/>
  <c r="N187" i="88"/>
  <c r="L42" i="88"/>
  <c r="L187" i="88"/>
  <c r="L183" i="88" s="1"/>
  <c r="J42" i="88"/>
  <c r="J187" i="88"/>
  <c r="N38" i="88"/>
  <c r="L38" i="88"/>
  <c r="N132" i="88"/>
  <c r="N128" i="88" s="1"/>
  <c r="L132" i="88"/>
  <c r="L128" i="88" s="1"/>
  <c r="J132" i="88"/>
  <c r="J128" i="88" s="1"/>
  <c r="N103" i="88"/>
  <c r="L103" i="88"/>
  <c r="J103" i="88"/>
  <c r="N76" i="88"/>
  <c r="N65" i="88" s="1"/>
  <c r="N23" i="88" s="1"/>
  <c r="L76" i="88"/>
  <c r="L65" i="88" s="1"/>
  <c r="L23" i="88" s="1"/>
  <c r="J76" i="88"/>
  <c r="J65" i="88" s="1"/>
  <c r="J23" i="88" s="1"/>
  <c r="N62" i="88"/>
  <c r="N58" i="88"/>
  <c r="L62" i="88"/>
  <c r="L58" i="88"/>
  <c r="J62" i="88"/>
  <c r="J58" i="88"/>
  <c r="N54" i="88"/>
  <c r="N53" i="88" s="1"/>
  <c r="N50" i="88"/>
  <c r="L54" i="88"/>
  <c r="L53" i="88" s="1"/>
  <c r="L50" i="88"/>
  <c r="J54" i="88"/>
  <c r="J50" i="88"/>
  <c r="N40" i="88"/>
  <c r="L40" i="88"/>
  <c r="J41" i="88"/>
  <c r="J40" i="88"/>
  <c r="E20" i="88" l="1"/>
  <c r="D29" i="88"/>
  <c r="D28" i="88" s="1"/>
  <c r="D22" i="88"/>
  <c r="D21" i="88" s="1"/>
  <c r="D44" i="88"/>
  <c r="D43" i="88" s="1"/>
  <c r="D36" i="88"/>
  <c r="L45" i="88"/>
  <c r="L22" i="88" s="1"/>
  <c r="L21" i="88" s="1"/>
  <c r="N45" i="88"/>
  <c r="N22" i="88" s="1"/>
  <c r="N21" i="88" s="1"/>
  <c r="L39" i="88"/>
  <c r="L169" i="88"/>
  <c r="F38" i="88"/>
  <c r="F36" i="88" s="1"/>
  <c r="F20" i="88" s="1"/>
  <c r="L96" i="88"/>
  <c r="L29" i="88" s="1"/>
  <c r="J53" i="88"/>
  <c r="J45" i="88" s="1"/>
  <c r="J22" i="88" s="1"/>
  <c r="J21" i="88" s="1"/>
  <c r="N96" i="88"/>
  <c r="N29" i="88" s="1"/>
  <c r="J96" i="88"/>
  <c r="J183" i="88"/>
  <c r="J169" i="88" s="1"/>
  <c r="N183" i="88"/>
  <c r="N37" i="88"/>
  <c r="L37" i="88"/>
  <c r="J29" i="88" l="1"/>
  <c r="J95" i="88"/>
  <c r="D20" i="88"/>
  <c r="N39" i="88"/>
  <c r="N36" i="88" s="1"/>
  <c r="N169" i="88"/>
  <c r="J44" i="88"/>
  <c r="N44" i="88"/>
  <c r="N32" i="88"/>
  <c r="N28" i="88" s="1"/>
  <c r="L32" i="88"/>
  <c r="L28" i="88" s="1"/>
  <c r="J39" i="88"/>
  <c r="J37" i="88"/>
  <c r="J32" i="88"/>
  <c r="J38" i="88"/>
  <c r="L36" i="88"/>
  <c r="J28" i="88" l="1"/>
  <c r="J36" i="88"/>
  <c r="J20" i="88" l="1"/>
  <c r="L44" i="88"/>
  <c r="F95" i="88" l="1"/>
  <c r="E95" i="88"/>
  <c r="Q95" i="88"/>
  <c r="N20" i="88" l="1"/>
  <c r="N95" i="88"/>
  <c r="N43" i="88" s="1"/>
  <c r="L95" i="88"/>
  <c r="L43" i="88" s="1"/>
  <c r="J43" i="88"/>
  <c r="Q30" i="88"/>
  <c r="Q28" i="88" s="1"/>
  <c r="L20" i="88"/>
  <c r="P95" i="88" l="1"/>
  <c r="P43" i="88" s="1"/>
  <c r="P20" i="88" l="1"/>
  <c r="E43" i="88" l="1"/>
  <c r="Q65" i="88" l="1"/>
  <c r="Q44" i="88" l="1"/>
  <c r="Q43" i="88" s="1"/>
  <c r="Q23" i="88"/>
  <c r="Q21" i="88" s="1"/>
  <c r="Q20" i="88" s="1"/>
  <c r="F43" i="88" l="1"/>
</calcChain>
</file>

<file path=xl/sharedStrings.xml><?xml version="1.0" encoding="utf-8"?>
<sst xmlns="http://schemas.openxmlformats.org/spreadsheetml/2006/main" count="770" uniqueCount="354">
  <si>
    <t>к приказу Минэнерго России</t>
  </si>
  <si>
    <t>Причины отклонений</t>
  </si>
  <si>
    <t>млн рублей
 (с НДС)</t>
  </si>
  <si>
    <t>%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</si>
  <si>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</si>
  <si>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</si>
  <si>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</si>
  <si>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</si>
  <si>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 xml:space="preserve">Оценка полной стоимости инвестиционного проекта  в прогнозных ценах соответствующих лет, млн рублей (с НДС) </t>
  </si>
  <si>
    <t>1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</si>
  <si>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</si>
  <si>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</si>
  <si>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</si>
  <si>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</si>
  <si>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</si>
  <si>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</si>
  <si>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</si>
  <si>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</si>
  <si>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</si>
  <si>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</si>
  <si>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</si>
  <si>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</si>
  <si>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</si>
  <si>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</si>
  <si>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</si>
  <si>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</si>
  <si>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</si>
  <si>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</si>
  <si>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</si>
  <si>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</si>
  <si>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</si>
  <si>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</si>
  <si>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</si>
  <si>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</si>
  <si>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</si>
  <si>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</si>
  <si>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</si>
  <si>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</si>
  <si>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</si>
  <si>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</si>
  <si>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</si>
  <si>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</si>
  <si>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</si>
  <si>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</si>
  <si>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</si>
  <si>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</si>
  <si>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</si>
  <si>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</si>
  <si>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</si>
  <si>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</si>
  <si>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</si>
  <si>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</si>
  <si>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</si>
  <si>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</si>
  <si>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</si>
  <si>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</si>
  <si>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</si>
  <si>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</si>
  <si>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</si>
  <si>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</si>
  <si>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</si>
  <si>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</si>
  <si>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</si>
  <si>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</si>
  <si>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</si>
  <si>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</si>
  <si>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</si>
  <si>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</si>
  <si>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</si>
  <si>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</si>
  <si>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</si>
  <si>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</si>
  <si>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</si>
  <si>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</si>
  <si>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</si>
  <si>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</si>
  <si>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</si>
  <si>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</si>
  <si>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</si>
  <si>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</si>
  <si>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</si>
  <si>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</si>
  <si>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</si>
  <si>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</si>
  <si>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</si>
  <si>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</si>
  <si>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</si>
  <si>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</si>
  <si>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</si>
  <si>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</si>
  <si>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</si>
  <si>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</si>
  <si>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</si>
  <si>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</si>
  <si>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</si>
  <si>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</si>
  <si>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</si>
  <si>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</si>
  <si>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</si>
  <si>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</si>
  <si>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</si>
  <si>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</si>
  <si>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</si>
  <si>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</si>
  <si>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</si>
  <si>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</si>
  <si>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</si>
  <si>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</si>
  <si>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</si>
  <si>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</si>
  <si>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</si>
  <si>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</si>
  <si>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</si>
  <si>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</si>
  <si>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</si>
  <si>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</si>
  <si>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</si>
  <si>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</si>
  <si>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</si>
  <si>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</si>
  <si>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</si>
  <si>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</si>
  <si>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</si>
  <si>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</si>
  <si>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</si>
  <si>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</si>
  <si>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</si>
  <si>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</si>
  <si>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</si>
  <si>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</si>
  <si>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</si>
  <si>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</si>
  <si>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</si>
  <si>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</si>
  <si>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</si>
  <si>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</si>
  <si>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</si>
  <si>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</si>
  <si>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</si>
  <si>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</si>
  <si>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</si>
  <si>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</si>
  <si>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</si>
  <si>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</si>
  <si>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</si>
  <si>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</si>
  <si>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</si>
  <si>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</si>
  <si>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</si>
  <si>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</si>
  <si>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</si>
  <si>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</si>
  <si>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</si>
  <si>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</si>
  <si>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</si>
  <si>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</si>
  <si>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</si>
  <si>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</si>
  <si>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</si>
  <si>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</si>
  <si>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</si>
  <si>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</si>
  <si>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</si>
  <si>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</si>
  <si>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</si>
  <si>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</si>
  <si>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</si>
  <si>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</si>
  <si>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</si>
  <si>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</si>
  <si>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</si>
  <si>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</si>
  <si>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</si>
  <si>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</si>
  <si>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</si>
  <si>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</si>
  <si>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</si>
  <si>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</si>
  <si>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</si>
  <si>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</si>
  <si>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</si>
  <si>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</si>
  <si>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</si>
  <si>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</si>
  <si>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</si>
  <si>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</si>
  <si>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</si>
  <si>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</si>
  <si>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</si>
  <si>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</si>
  <si>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</si>
  <si>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</si>
  <si>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</si>
  <si>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</si>
  <si>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</si>
  <si>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</si>
  <si>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</si>
  <si>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</si>
  <si>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</si>
  <si>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</si>
  <si>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</si>
  <si>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</si>
  <si>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</si>
  <si>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</si>
  <si>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</si>
  <si>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</si>
  <si>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</si>
  <si>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</si>
  <si>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</si>
  <si>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</si>
  <si>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</si>
  <si>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</si>
  <si>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</si>
  <si>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</si>
  <si>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</si>
  <si>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</si>
  <si>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</si>
  <si>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</si>
  <si>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</si>
  <si>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</si>
  <si>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</si>
  <si>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</si>
  <si>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</si>
  <si>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</si>
  <si>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</si>
  <si>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</si>
  <si>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</si>
  <si>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</si>
  <si>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</si>
  <si>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</si>
  <si>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</si>
  <si>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</si>
  <si>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</si>
  <si>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I квартал</t>
  </si>
  <si>
    <t>II квартал</t>
  </si>
  <si>
    <t>IV квартал</t>
  </si>
  <si>
    <t>Строительство двух одноцепных ВЛ 110 кВ Певек-Билибино (этап строительства №1)</t>
  </si>
  <si>
    <t>1.1.6.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</si>
  <si>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</si>
  <si>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</si>
  <si>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Приложение  № 10</t>
  </si>
  <si>
    <t>III квартал</t>
  </si>
  <si>
    <t>Внеплановая закупка</t>
  </si>
  <si>
    <t>Строительство двух одноцепных ВЛ 110 кВ Певек-Билибино (этап строительства №2)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</si>
  <si>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</si>
  <si>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K_524-ЭГ-41</t>
  </si>
  <si>
    <t>K_524-СЭС-23</t>
  </si>
  <si>
    <t>K_524-СЭС-37</t>
  </si>
  <si>
    <t>K_524-ИА-01</t>
  </si>
  <si>
    <t>K_524-ИА-н-06</t>
  </si>
  <si>
    <t>Приобретение вакуумного выключателя 6 кВ ВВ/TEL для нужд Эгвекинотской ГРЭС в количестве 5 шт.</t>
  </si>
  <si>
    <t>K_524-ЭГ-н-65</t>
  </si>
  <si>
    <t>Реконструкция обмуровки котлоагрегатов  (ст.№1, 2, 3, 4) филиала Эгвекинотская ГРЭС</t>
  </si>
  <si>
    <t>Строительство здания гаража на 6 машиномест Эгвекинотской ГРЭС (400 кв/м)</t>
  </si>
  <si>
    <t>F_524-ЭГ-11</t>
  </si>
  <si>
    <t>Номер группы инвестиционных проектов</t>
  </si>
  <si>
    <t>Идентификатор инвестиционного проекта</t>
  </si>
  <si>
    <t>Отклонение от плана финансирования по итогам отчетного периода</t>
  </si>
  <si>
    <t xml:space="preserve">Остаток финансирования капитальных вложений 
на  конец отчетного периода в прогнозных ценах соответствующих лет,  
млн рублей (с НДС) </t>
  </si>
  <si>
    <t>Модернизация топливоподачи котлоагрегатов Эгвекинотской ГРЭС ст. №3,4 (монтаж АСУ ТП топливными трактами)</t>
  </si>
  <si>
    <t>K_524-ЭГ-03</t>
  </si>
  <si>
    <t>Приобретение спектрофотометра для нужд ОП Анадырская ТЭЦ в кол. 2 шт.</t>
  </si>
  <si>
    <t>K_524-АТ-н-65</t>
  </si>
  <si>
    <t>Реконструкция системы возбуждения турбогенераторов филиала Чаунская ТЭЦ, с разработкой проекта</t>
  </si>
  <si>
    <t>K_524-ЧТ-29</t>
  </si>
  <si>
    <t>Приобретение анализатора влажности угля для нужд филиала Эгвекинотская ГРЭС в кол. 1 шт.</t>
  </si>
  <si>
    <t>K_524-ЭГ-н-72</t>
  </si>
  <si>
    <t>Модернизация топливоподачи котлоагрегатов Эгвекинотской ГРЭС ст. №1,2 (монтаж АСУ ТП топливными трактами)</t>
  </si>
  <si>
    <t>K_524-ЭГ-05</t>
  </si>
  <si>
    <t>Утвержденные плановые значения показателей приведены в соответствии с приказом Минэнерго России от 28.12.2020 № 27@ «Об утверждении инвестиционной программы АО «Чукотэнерго» на 2020 – 2024 годы"</t>
  </si>
  <si>
    <t>нд</t>
  </si>
  <si>
    <t xml:space="preserve">Фактический объем финансирования капитальных вложений на  01.01.2021 года, млн рублей 
(с НДС) </t>
  </si>
  <si>
    <t>Финансирование капитальных вложений 2021 года, млн рублей (с НДС)</t>
  </si>
  <si>
    <t>Реконструкция ОРУ 6/35/110 кВ филиала Чаунская ТЭЦ с заменой масляных выключателей 110 кВ на элегазовые выключатели 110 кВ (3 шт.)</t>
  </si>
  <si>
    <t>K_524-ЧТ-27</t>
  </si>
  <si>
    <t>Разработка проекта на модернизацию устройств релейной защиты и автоматики</t>
  </si>
  <si>
    <t>K_524-ИА-02</t>
  </si>
  <si>
    <t>Приобретение вахтового автобуса УРАЛ для нужд филиала Северные электрические сети в кол. 1 шт.</t>
  </si>
  <si>
    <t>K_524-СЭС-н-14</t>
  </si>
  <si>
    <t>Приобретение вездехода МТЛБУ (с системой ГЛОНАС) для нужд филиала Северные электрические сети в кол. 1 шт.</t>
  </si>
  <si>
    <t>K_524-СЭС-н-15</t>
  </si>
  <si>
    <t>Приобретение УАЗ "Патриот" для нужд филиала Северные электрические сети в кол. 1 шт.</t>
  </si>
  <si>
    <t>K_524-СЭС-н-16</t>
  </si>
  <si>
    <t>Приобретение бульдозера Т10М (Т-170) для нужд филиала Северные электрические сети в кол. 1 шт.</t>
  </si>
  <si>
    <t>K_524-СЭС-н-17</t>
  </si>
  <si>
    <t>Приобретение мототехники (снегоходы) для нужд филиала Северные электрические сети в кол. 2 шт.</t>
  </si>
  <si>
    <t>K_524-СЭС-н-37</t>
  </si>
  <si>
    <t>Приобретение модулей и медиаконвертеров для нужд филиала СЭС в количестве 6 шт.</t>
  </si>
  <si>
    <t>L_524-СЭС-2021-н-01</t>
  </si>
  <si>
    <t>Замена свинцово-кислотной аккумуляторной батареи типа СК-10 филиала Чаунская ТЭЦ, с разработкой проекта</t>
  </si>
  <si>
    <t>K_524-ЧТ-28</t>
  </si>
  <si>
    <t xml:space="preserve">Остаток финансирования капитальных вложений 
на  01.01.2021 года в прогнозных ценах соответствующих лет,  млн рублей (с НДС) </t>
  </si>
  <si>
    <t>Реконструкция градирни станционной №1 с установкой чаши бассейна из полимерных материалов, антикоррозионным покрытием м/к башни Анадырской ТЭЦ, с разработкой проекта</t>
  </si>
  <si>
    <t>K_524-АТ-48</t>
  </si>
  <si>
    <t>Строительство производственно-жилого здания подстанции "Комсомольский" для круглосуточного обслуживания оборудования оперативным персоналом с дежурством на дому (~100 кв.м.) нужд филиала Северные электрические сети</t>
  </si>
  <si>
    <t>K_524-СЭС-28</t>
  </si>
  <si>
    <t>Строительство быстровозводимого здания под гараж для колесного автотранспорта  (15х30) нужд филиала Северные электрические сети</t>
  </si>
  <si>
    <t>K_524-СЭС-29</t>
  </si>
  <si>
    <t>Приобретение вертикально-сверлильного станка 2 RS50 для нужд ОП Анадырская ТЭЦ в кол. 1 шт.</t>
  </si>
  <si>
    <t>K_524-АТ-н-64</t>
  </si>
  <si>
    <t>Приобретение шкафа для нагревательного оборудования ЛАБ-1800 ШВ-Н  для нужд ОП Анадырская ТЭЦ в кол. 1 шт.</t>
  </si>
  <si>
    <t>K_524-АТ-н-73</t>
  </si>
  <si>
    <t>Приобретение шкафа для нагревательного оборудования ЛАБ-1600 ШВп  для нужд ОП Анадырская ТЭЦ в кол. 2 шт.</t>
  </si>
  <si>
    <t>K_524-АТ-н-74</t>
  </si>
  <si>
    <t>Приобретение пароконвектомата ITERMA G6  для нужд ОП Анадырская ТЭЦ в кол. 1 шт.</t>
  </si>
  <si>
    <t>K_524-АТ-н-76</t>
  </si>
  <si>
    <t>Приобретение бортового автомобиля Урал-NEXT 4320 с КМУ для нужд ОП Анадырская ТЭЦ в кол. 1 шт.</t>
  </si>
  <si>
    <t>K_524-АТ-н-84</t>
  </si>
  <si>
    <t>Приобретение КАМАЗа 65115-017 для нужд филиала Чаунская ТЭЦ в кол. 1 шт.</t>
  </si>
  <si>
    <t>K_524-ЧТ-н-21</t>
  </si>
  <si>
    <t>Приобретение бульдозера Б10м для нужд филиала Чаунская ТЭЦ в кол. 1 шт.</t>
  </si>
  <si>
    <t>K_524-ЧТ-н-22</t>
  </si>
  <si>
    <t>Приобретение генератора технической частоты ГТЧ-3М для нужд филиала Чаунская ТЭЦ в кол. 2 шт.</t>
  </si>
  <si>
    <t>K_524-ЧТ-н-25</t>
  </si>
  <si>
    <t>Приобретение вездеходного транспортного средства для нужд филиала Эгвекинотская ГРЭС в кол. 1 шт.</t>
  </si>
  <si>
    <t>K_524-ЭГ-н-36</t>
  </si>
  <si>
    <t>Приобретение вахтового автобуса УРАЛ 3255 00110 41 (30 посад мест) на базе шасси УРАЛ 4320-40 для нужд филиала Эгвекинотская ГРЭС в кол. 1 шт.</t>
  </si>
  <si>
    <t>K_524-ЭГ-н-23</t>
  </si>
  <si>
    <t>Приобретение станка вертикально-сверлильного 2АС132-01 для нужд филиала Эгвекинотская ГРЭС в кол. 1 шт.</t>
  </si>
  <si>
    <t>K_524-ЭГ-н-70</t>
  </si>
  <si>
    <t>Приобретение крана козлового с электрическим управлением г/п 5 т для нужд филиала Эгвекинотская ГРЭС в кол. 1 шт.</t>
  </si>
  <si>
    <t>K_524-ЭГ-н-71</t>
  </si>
  <si>
    <t>Приобретение кондуктометра "Марк-603" для нужд филиала Эгвекинотская ГРЭС в кол. 1 шт.</t>
  </si>
  <si>
    <t>K_524-ЭГ-н-73</t>
  </si>
  <si>
    <t>Приобретение шкивного электромагнитного железоотделителя (магнитного сепаратора) ЭМШ-6365 для нужд филиала Эгвекинотская ГРЭС в кол. 2 шт.</t>
  </si>
  <si>
    <t>K_524-ЭГ-н-32</t>
  </si>
  <si>
    <t>Приобретение серверного оборудования для нужд филиалов и исполнительного аппарата АО "Чукотэнерго" в кол. 4 шт.</t>
  </si>
  <si>
    <t>Приобретение печатной техники для для нужд филиалов и исполнительного аппарата АО "Чукотэнерго" (в кол. 47 шт. МФУ Work Centre)</t>
  </si>
  <si>
    <t>K_524-ИА-н-07</t>
  </si>
  <si>
    <t>Приобретение АРМов (автоматизированных рабочих мест)  для нужд филиалов и исполнительного аппарата АО "Чукотэнерго" в кол. 300 шт.</t>
  </si>
  <si>
    <t>K_524-ИА-н-08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</si>
  <si>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I квартал 2021 </t>
    </r>
    <r>
      <rPr>
        <b/>
        <sz val="14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</si>
  <si>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2021  </t>
    </r>
    <r>
      <rPr>
        <b/>
        <sz val="14"/>
        <rFont val="Times New Roman"/>
        <family val="1"/>
        <charset val="204"/>
      </rPr>
      <t>год</t>
    </r>
  </si>
  <si>
    <r>
      <t xml:space="preserve">Инвестиционные проекты, предусмотренные схемой и программой развития </t>
    </r>
    <r>
      <rPr>
        <b/>
        <i/>
        <sz val="12"/>
        <rFont val="Times New Roman"/>
        <family val="1"/>
        <charset val="204"/>
      </rPr>
      <t>субъекта Российской Федерации всего, в том числе:</t>
    </r>
  </si>
  <si>
    <t>Реконструкция ВЛ-110 кВ "Гамма - Комсомольский"</t>
  </si>
  <si>
    <t>F_524-СЭС-01</t>
  </si>
  <si>
    <t>Газификация Анадырской ТЭЦ (2 этап)</t>
  </si>
  <si>
    <t>K_524-АТ-30_1</t>
  </si>
  <si>
    <t>Приобретение Снегоболотохода Хищник  для нужд ОП Анадырская ТЭЦ в кол. 1 шт.</t>
  </si>
  <si>
    <t>L_524-АТ-н-99</t>
  </si>
  <si>
    <t>Приобретение снегоходов Вектор 1000 для нужд Анадырской ТЭЦ (2 шт.)</t>
  </si>
  <si>
    <t>L_524-АТ-н-101</t>
  </si>
  <si>
    <t>Приобретение генератора технической частоты ГТЧ-ОЗМ для нужд филиала Северные электрические сети в кол. 1 шт.</t>
  </si>
  <si>
    <t>K-524-CЭC-2020-н-03</t>
  </si>
  <si>
    <t>Приобретение микроампервольтметра М2042,  для нужд филиала Чаунская ТЭЦ в кол. 1 шт.</t>
  </si>
  <si>
    <t>L_524-ЧТ-н-50</t>
  </si>
  <si>
    <t>Приобретение персонального компьютера для нужд исполнительного аппарата АО "Чукотэнерго" в кол. 1 шт.</t>
  </si>
  <si>
    <t>К_524-ИА-2020-н-03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</si>
  <si>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</si>
  <si>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</si>
  <si>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Причина отклонений - корректировка объемов по контракту от 25.06.2020 №25-2020 связаны с поздним становлением автозимников в строительный сезон 2020/2021 года, а также неудовлетворительным состоянием автозимников, что привело к невозможности своевременной доставки грузов из порта Певек в Билибино и, соответственно, срыву запланированных объемов строительства</t>
  </si>
  <si>
    <t>Модернизация системы возбуждения турбогенератора ст. №3 Эгвекинотской ГРЭС</t>
  </si>
  <si>
    <t>K_524-ЭГ-38</t>
  </si>
  <si>
    <t xml:space="preserve">Выполнение обязательств по договору №002/ТЦА от 02.03.2021 с АО ССИ "Инжиниринг"  - проведение повторного публичного технологического  и ценового аудита, а также обязательств по договору №3232 от 27.03.2020 с АО "Ленгидропроект" - корректировка сметной документации. Заключение Главгосэкспертизы на сметную документацию с учетом применения ресурсного метода получено только в конце декабря 2020 года. По условиям Договора с Ленгидропроектом на разработку проектной документации работы по данному договору могли быть приняты только после получения Положительного заключения ГГЭ, таким образом часть работ 2020 года была перенесена на 2021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</si>
</sst>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0.000000"/>
    <numFmt numFmtId="169" formatCode="0.00000000"/>
    <numFmt numFmtId="170" formatCode="#,##0.00,"/>
    <numFmt numFmtId="171" formatCode="0.000000000000"/>
    <numFmt numFmtId="172" formatCode="0.000000000"/>
    <numFmt numFmtId="173" formatCode="0.00000000000"/>
    <numFmt numFmtId="174" formatCode="0.0000000"/>
    <numFmt numFmtId="175" formatCode="0.00000"/>
    <numFmt numFmtId="176" formatCode="0.0000000000"/>
    <numFmt numFmtId="177" formatCode="0.0000000000000"/>
    <numFmt numFmtId="178" formatCode="_-* #,##0_р_._-;\-* #,##0_р_._-;_-* &quot;-&quot;_р_._-;_-@_-"/>
    <numFmt numFmtId="179" formatCode="_-* #,##0.00&quot;р.&quot;_-;\-* #,##0.00&quot;р.&quot;_-;_-* &quot;-&quot;??&quot;р.&quot;_-;_-@_-"/>
    <numFmt numFmtId="180" formatCode="0.0"/>
    <numFmt numFmtId="181" formatCode="_-* #,##0.00_-;_-* #,##0.00\-;_-* &quot;-&quot;??_-;_-@_-"/>
    <numFmt numFmtId="182" formatCode="_-* #,##0_$_-;\-* #,##0_$_-;_-* &quot;-&quot;_$_-;_-@_-"/>
    <numFmt numFmtId="183" formatCode="_-* #,##0.00_$_-;\-* #,##0.00_$_-;_-* &quot;-&quot;??_$_-;_-@_-"/>
    <numFmt numFmtId="184" formatCode="&quot;$&quot;#,##0_);[Red]\(&quot;$&quot;#,##0\)"/>
    <numFmt numFmtId="185" formatCode="_-* #,##0.00&quot;$&quot;_-;\-* #,##0.00&quot;$&quot;_-;_-* &quot;-&quot;??&quot;$&quot;_-;_-@_-"/>
    <numFmt numFmtId="186" formatCode="General_)"/>
    <numFmt numFmtId="187" formatCode="_-* #,##0.0000000000000_р_._-;\-* #,##0.0000000000000_р_._-;_-* &quot;-&quot;???_р_._-;_-@_-"/>
  </numFmts>
  <fonts count="6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</borders>
  <cellStyleXfs count="42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30" fillId="0" borderId="0"/>
    <xf numFmtId="0" fontId="30" fillId="0" borderId="0"/>
    <xf numFmtId="164" fontId="6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5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8" fillId="0" borderId="0"/>
    <xf numFmtId="0" fontId="38" fillId="0" borderId="0"/>
    <xf numFmtId="9" fontId="39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1" fillId="0" borderId="0"/>
    <xf numFmtId="0" fontId="4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6" fillId="0" borderId="0"/>
    <xf numFmtId="0" fontId="36" fillId="0" borderId="0"/>
    <xf numFmtId="0" fontId="44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179" fontId="45" fillId="0" borderId="0">
      <protection locked="0"/>
    </xf>
    <xf numFmtId="179" fontId="45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179" fontId="45" fillId="0" borderId="0">
      <protection locked="0"/>
    </xf>
    <xf numFmtId="181" fontId="26" fillId="0" borderId="0">
      <protection locked="0"/>
    </xf>
    <xf numFmtId="0" fontId="45" fillId="0" borderId="21">
      <protection locked="0"/>
    </xf>
    <xf numFmtId="0" fontId="46" fillId="0" borderId="0">
      <protection locked="0"/>
    </xf>
    <xf numFmtId="0" fontId="46" fillId="0" borderId="0">
      <protection locked="0"/>
    </xf>
    <xf numFmtId="181" fontId="26" fillId="0" borderId="21">
      <protection locked="0"/>
    </xf>
    <xf numFmtId="182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47" fillId="0" borderId="0" applyFont="0" applyFill="0" applyBorder="0" applyAlignment="0" applyProtection="0"/>
    <xf numFmtId="185" fontId="30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/>
    <xf numFmtId="0" fontId="57" fillId="0" borderId="0" applyNumberFormat="0">
      <alignment horizontal="left"/>
    </xf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186" fontId="58" fillId="0" borderId="22">
      <protection locked="0"/>
    </xf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59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86" fontId="62" fillId="26" borderId="22"/>
    <xf numFmtId="0" fontId="17" fillId="0" borderId="6" applyNumberFormat="0" applyFill="0" applyAlignment="0" applyProtection="0"/>
    <xf numFmtId="0" fontId="59" fillId="0" borderId="21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34" fillId="0" borderId="0"/>
    <xf numFmtId="0" fontId="1" fillId="0" borderId="0"/>
    <xf numFmtId="0" fontId="1" fillId="0" borderId="0"/>
    <xf numFmtId="0" fontId="7" fillId="0" borderId="0"/>
    <xf numFmtId="0" fontId="21" fillId="3" borderId="0" applyNumberFormat="0" applyBorder="0" applyAlignment="0" applyProtection="0"/>
    <xf numFmtId="180" fontId="63" fillId="27" borderId="20" applyNumberFormat="0" applyBorder="0" applyAlignment="0">
      <alignment vertical="center"/>
      <protection locked="0"/>
    </xf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1" fontId="55" fillId="0" borderId="0" applyFill="0" applyBorder="0" applyAlignment="0" applyProtection="0"/>
    <xf numFmtId="0" fontId="24" fillId="0" borderId="0" applyNumberFormat="0" applyFill="0" applyBorder="0" applyAlignment="0" applyProtection="0"/>
    <xf numFmtId="178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2" fontId="59" fillId="0" borderId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4" borderId="0" applyNumberFormat="0" applyBorder="0" applyAlignment="0" applyProtection="0"/>
    <xf numFmtId="179" fontId="45" fillId="0" borderId="0">
      <protection locked="0"/>
    </xf>
    <xf numFmtId="0" fontId="6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6" fillId="0" borderId="0"/>
    <xf numFmtId="0" fontId="1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44" fontId="1" fillId="0" borderId="0" applyFont="0" applyFill="0" applyBorder="0" applyAlignment="0" applyProtection="0"/>
    <xf numFmtId="179" fontId="67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38" fillId="0" borderId="0"/>
  </cellStyleXfs>
  <cellXfs count="149">
    <xf numFmtId="0" fontId="0" fillId="0" borderId="0" xfId="0"/>
    <xf numFmtId="0" fontId="7" fillId="0" borderId="0" xfId="37" applyFont="1" applyFill="1"/>
    <xf numFmtId="0" fontId="7" fillId="0" borderId="0" xfId="37" applyFont="1" applyFill="1" applyBorder="1"/>
    <xf numFmtId="0" fontId="7" fillId="0" borderId="0" xfId="37" applyFont="1" applyFill="1" applyAlignment="1">
      <alignment horizontal="right"/>
    </xf>
    <xf numFmtId="0" fontId="33" fillId="0" borderId="0" xfId="0" applyFont="1" applyFill="1" applyAlignment="1"/>
    <xf numFmtId="0" fontId="33" fillId="0" borderId="0" xfId="37" applyFont="1" applyFill="1" applyAlignment="1">
      <alignment wrapText="1"/>
    </xf>
    <xf numFmtId="0" fontId="31" fillId="0" borderId="0" xfId="37" applyFont="1" applyFill="1" applyAlignment="1">
      <alignment horizontal="right"/>
    </xf>
    <xf numFmtId="0" fontId="28" fillId="0" borderId="0" xfId="54" applyFont="1" applyFill="1" applyAlignment="1">
      <alignment vertical="center"/>
    </xf>
    <xf numFmtId="9" fontId="7" fillId="0" borderId="0" xfId="108" applyFont="1" applyFill="1"/>
    <xf numFmtId="0" fontId="7" fillId="0" borderId="0" xfId="37" applyFont="1" applyFill="1" applyAlignment="1">
      <alignment horizontal="center" vertical="center"/>
    </xf>
    <xf numFmtId="0" fontId="28" fillId="0" borderId="0" xfId="37" applyFont="1" applyFill="1" applyAlignment="1">
      <alignment horizontal="center" vertical="center"/>
    </xf>
    <xf numFmtId="0" fontId="33" fillId="0" borderId="0" xfId="37" applyFont="1" applyFill="1" applyBorder="1" applyAlignment="1"/>
    <xf numFmtId="0" fontId="28" fillId="0" borderId="0" xfId="37" applyFont="1" applyFill="1"/>
    <xf numFmtId="0" fontId="32" fillId="0" borderId="0" xfId="37" applyFont="1" applyFill="1" applyBorder="1" applyAlignment="1">
      <alignment horizontal="center"/>
    </xf>
    <xf numFmtId="172" fontId="7" fillId="0" borderId="0" xfId="37" applyNumberFormat="1" applyFont="1" applyFill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28" fillId="0" borderId="0" xfId="54" applyFont="1" applyFill="1" applyAlignment="1">
      <alignment horizontal="center" vertical="center"/>
    </xf>
    <xf numFmtId="2" fontId="7" fillId="0" borderId="0" xfId="37" applyNumberFormat="1" applyFont="1" applyFill="1"/>
    <xf numFmtId="2" fontId="7" fillId="0" borderId="0" xfId="37" applyNumberFormat="1" applyFont="1" applyFill="1" applyAlignment="1">
      <alignment horizontal="center" vertical="center"/>
    </xf>
    <xf numFmtId="0" fontId="31" fillId="0" borderId="0" xfId="37" applyFont="1" applyFill="1" applyAlignment="1">
      <alignment horizontal="right" vertical="center"/>
    </xf>
    <xf numFmtId="169" fontId="7" fillId="0" borderId="0" xfId="37" applyNumberFormat="1" applyFont="1" applyFill="1" applyAlignment="1">
      <alignment horizontal="center" vertical="center"/>
    </xf>
    <xf numFmtId="0" fontId="7" fillId="25" borderId="13" xfId="0" applyFont="1" applyFill="1" applyBorder="1" applyAlignment="1">
      <alignment horizontal="center" vertical="center" wrapText="1"/>
    </xf>
    <xf numFmtId="170" fontId="7" fillId="25" borderId="10" xfId="109" applyNumberFormat="1" applyFont="1" applyFill="1" applyBorder="1" applyAlignment="1">
      <alignment horizontal="center" vertical="center"/>
    </xf>
    <xf numFmtId="0" fontId="7" fillId="25" borderId="0" xfId="37" applyFont="1" applyFill="1"/>
    <xf numFmtId="0" fontId="7" fillId="25" borderId="0" xfId="37" applyFont="1" applyFill="1" applyAlignment="1">
      <alignment horizontal="center" vertical="center"/>
    </xf>
    <xf numFmtId="0" fontId="8" fillId="25" borderId="10" xfId="37" applyFont="1" applyFill="1" applyBorder="1" applyAlignment="1">
      <alignment horizontal="center" vertical="center" wrapText="1"/>
    </xf>
    <xf numFmtId="2" fontId="8" fillId="25" borderId="10" xfId="37" applyNumberFormat="1" applyFont="1" applyFill="1" applyBorder="1" applyAlignment="1">
      <alignment horizontal="center" vertical="center" wrapText="1"/>
    </xf>
    <xf numFmtId="2" fontId="7" fillId="25" borderId="10" xfId="37" applyNumberFormat="1" applyFont="1" applyFill="1" applyBorder="1" applyAlignment="1">
      <alignment horizontal="center" vertical="center" wrapText="1"/>
    </xf>
    <xf numFmtId="2" fontId="7" fillId="25" borderId="10" xfId="0" applyNumberFormat="1" applyFont="1" applyFill="1" applyBorder="1" applyAlignment="1">
      <alignment horizontal="center" vertical="center" wrapText="1"/>
    </xf>
    <xf numFmtId="2" fontId="7" fillId="25" borderId="13" xfId="0" applyNumberFormat="1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 wrapText="1"/>
    </xf>
    <xf numFmtId="9" fontId="7" fillId="25" borderId="10" xfId="104" applyNumberFormat="1" applyFont="1" applyFill="1" applyBorder="1" applyAlignment="1">
      <alignment horizontal="center" vertical="center" wrapText="1"/>
    </xf>
    <xf numFmtId="168" fontId="7" fillId="25" borderId="12" xfId="0" applyNumberFormat="1" applyFont="1" applyFill="1" applyBorder="1" applyAlignment="1">
      <alignment horizontal="center" vertical="center" wrapText="1"/>
    </xf>
    <xf numFmtId="2" fontId="7" fillId="25" borderId="12" xfId="0" applyNumberFormat="1" applyFont="1" applyFill="1" applyBorder="1" applyAlignment="1">
      <alignment horizontal="center" vertical="center" wrapText="1"/>
    </xf>
    <xf numFmtId="168" fontId="7" fillId="25" borderId="19" xfId="0" applyNumberFormat="1" applyFont="1" applyFill="1" applyBorder="1" applyAlignment="1">
      <alignment horizontal="center" vertical="center" wrapText="1"/>
    </xf>
    <xf numFmtId="2" fontId="7" fillId="25" borderId="10" xfId="109" applyNumberFormat="1" applyFont="1" applyFill="1" applyBorder="1" applyAlignment="1">
      <alignment horizontal="center" vertical="center"/>
    </xf>
    <xf numFmtId="0" fontId="7" fillId="25" borderId="10" xfId="0" applyFont="1" applyFill="1" applyBorder="1" applyAlignment="1">
      <alignment vertical="center" wrapText="1"/>
    </xf>
    <xf numFmtId="174" fontId="7" fillId="25" borderId="0" xfId="37" applyNumberFormat="1" applyFont="1" applyFill="1"/>
    <xf numFmtId="2" fontId="7" fillId="25" borderId="10" xfId="37" applyNumberFormat="1" applyFont="1" applyFill="1" applyBorder="1" applyAlignment="1">
      <alignment horizontal="center" vertical="center"/>
    </xf>
    <xf numFmtId="0" fontId="29" fillId="25" borderId="10" xfId="37" applyFont="1" applyFill="1" applyBorder="1" applyAlignment="1">
      <alignment horizontal="center" vertical="center" wrapText="1"/>
    </xf>
    <xf numFmtId="169" fontId="7" fillId="25" borderId="0" xfId="37" applyNumberFormat="1" applyFont="1" applyFill="1"/>
    <xf numFmtId="172" fontId="7" fillId="0" borderId="0" xfId="37" applyNumberFormat="1" applyFont="1" applyFill="1"/>
    <xf numFmtId="173" fontId="7" fillId="25" borderId="0" xfId="37" applyNumberFormat="1" applyFont="1" applyFill="1"/>
    <xf numFmtId="2" fontId="8" fillId="25" borderId="10" xfId="0" applyNumberFormat="1" applyFont="1" applyFill="1" applyBorder="1" applyAlignment="1">
      <alignment horizontal="center" vertical="center" wrapText="1"/>
    </xf>
    <xf numFmtId="2" fontId="8" fillId="25" borderId="10" xfId="37" applyNumberFormat="1" applyFont="1" applyFill="1" applyBorder="1" applyAlignment="1">
      <alignment horizontal="center" vertical="center"/>
    </xf>
    <xf numFmtId="168" fontId="8" fillId="25" borderId="12" xfId="0" applyNumberFormat="1" applyFont="1" applyFill="1" applyBorder="1" applyAlignment="1">
      <alignment horizontal="center" vertical="center" wrapText="1"/>
    </xf>
    <xf numFmtId="9" fontId="8" fillId="25" borderId="10" xfId="104" applyNumberFormat="1" applyFont="1" applyFill="1" applyBorder="1" applyAlignment="1">
      <alignment horizontal="center" vertical="center" wrapText="1"/>
    </xf>
    <xf numFmtId="2" fontId="8" fillId="25" borderId="13" xfId="0" applyNumberFormat="1" applyFont="1" applyFill="1" applyBorder="1" applyAlignment="1">
      <alignment horizontal="center" vertical="center" wrapText="1"/>
    </xf>
    <xf numFmtId="2" fontId="7" fillId="25" borderId="0" xfId="37" applyNumberFormat="1" applyFont="1" applyFill="1"/>
    <xf numFmtId="0" fontId="8" fillId="25" borderId="0" xfId="37" applyFont="1" applyFill="1"/>
    <xf numFmtId="0" fontId="7" fillId="25" borderId="0" xfId="37" applyFont="1" applyFill="1" applyAlignment="1">
      <alignment vertical="center"/>
    </xf>
    <xf numFmtId="0" fontId="8" fillId="25" borderId="10" xfId="0" applyFont="1" applyFill="1" applyBorder="1" applyAlignment="1">
      <alignment horizontal="center" vertical="center" wrapText="1"/>
    </xf>
    <xf numFmtId="167" fontId="8" fillId="25" borderId="10" xfId="0" applyNumberFormat="1" applyFont="1" applyFill="1" applyBorder="1" applyAlignment="1">
      <alignment horizontal="center" vertical="center" wrapText="1"/>
    </xf>
    <xf numFmtId="167" fontId="8" fillId="25" borderId="10" xfId="0" applyNumberFormat="1" applyFont="1" applyFill="1" applyBorder="1" applyAlignment="1">
      <alignment vertical="center" wrapText="1"/>
    </xf>
    <xf numFmtId="49" fontId="7" fillId="25" borderId="10" xfId="0" applyNumberFormat="1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9" fontId="7" fillId="25" borderId="12" xfId="104" applyNumberFormat="1" applyFont="1" applyFill="1" applyBorder="1" applyAlignment="1">
      <alignment horizontal="center" vertical="center" wrapText="1"/>
    </xf>
    <xf numFmtId="171" fontId="7" fillId="0" borderId="0" xfId="37" applyNumberFormat="1" applyFont="1" applyFill="1" applyAlignment="1">
      <alignment horizontal="center" vertical="center"/>
    </xf>
    <xf numFmtId="2" fontId="28" fillId="0" borderId="0" xfId="54" applyNumberFormat="1" applyFont="1" applyFill="1" applyAlignment="1">
      <alignment horizontal="center" vertical="center"/>
    </xf>
    <xf numFmtId="175" fontId="7" fillId="25" borderId="0" xfId="37" applyNumberFormat="1" applyFont="1" applyFill="1"/>
    <xf numFmtId="172" fontId="7" fillId="25" borderId="0" xfId="37" applyNumberFormat="1" applyFont="1" applyFill="1"/>
    <xf numFmtId="176" fontId="7" fillId="25" borderId="0" xfId="37" applyNumberFormat="1" applyFont="1" applyFill="1"/>
    <xf numFmtId="49" fontId="8" fillId="25" borderId="10" xfId="54" applyNumberFormat="1" applyFont="1" applyFill="1" applyBorder="1" applyAlignment="1">
      <alignment horizontal="center" vertical="center"/>
    </xf>
    <xf numFmtId="0" fontId="8" fillId="25" borderId="10" xfId="54" applyFont="1" applyFill="1" applyBorder="1" applyAlignment="1">
      <alignment horizontal="center" vertical="center" wrapText="1"/>
    </xf>
    <xf numFmtId="0" fontId="43" fillId="25" borderId="10" xfId="54" applyFont="1" applyFill="1" applyBorder="1" applyAlignment="1">
      <alignment horizontal="center" vertical="center" wrapText="1"/>
    </xf>
    <xf numFmtId="49" fontId="7" fillId="25" borderId="13" xfId="54" applyNumberFormat="1" applyFont="1" applyFill="1" applyBorder="1" applyAlignment="1">
      <alignment horizontal="center" vertical="center"/>
    </xf>
    <xf numFmtId="0" fontId="8" fillId="25" borderId="13" xfId="54" applyFont="1" applyFill="1" applyBorder="1" applyAlignment="1">
      <alignment horizontal="center" vertical="center" wrapText="1"/>
    </xf>
    <xf numFmtId="49" fontId="7" fillId="25" borderId="10" xfId="54" applyNumberFormat="1" applyFont="1" applyFill="1" applyBorder="1" applyAlignment="1">
      <alignment horizontal="center" vertical="center" wrapText="1"/>
    </xf>
    <xf numFmtId="10" fontId="8" fillId="25" borderId="10" xfId="104" applyNumberFormat="1" applyFont="1" applyFill="1" applyBorder="1" applyAlignment="1">
      <alignment horizontal="center" vertical="center" wrapText="1"/>
    </xf>
    <xf numFmtId="168" fontId="8" fillId="25" borderId="12" xfId="37" applyNumberFormat="1" applyFont="1" applyFill="1" applyBorder="1" applyAlignment="1">
      <alignment horizontal="center" vertical="center" wrapText="1"/>
    </xf>
    <xf numFmtId="2" fontId="8" fillId="25" borderId="0" xfId="37" applyNumberFormat="1" applyFont="1" applyFill="1"/>
    <xf numFmtId="171" fontId="7" fillId="25" borderId="0" xfId="37" applyNumberFormat="1" applyFont="1" applyFill="1"/>
    <xf numFmtId="10" fontId="7" fillId="25" borderId="10" xfId="104" applyNumberFormat="1" applyFont="1" applyFill="1" applyBorder="1" applyAlignment="1">
      <alignment horizontal="center" vertical="center" wrapText="1"/>
    </xf>
    <xf numFmtId="168" fontId="8" fillId="25" borderId="19" xfId="0" applyNumberFormat="1" applyFont="1" applyFill="1" applyBorder="1" applyAlignment="1">
      <alignment horizontal="center" vertical="center" wrapText="1"/>
    </xf>
    <xf numFmtId="167" fontId="7" fillId="25" borderId="0" xfId="0" applyNumberFormat="1" applyFont="1" applyFill="1" applyBorder="1" applyAlignment="1">
      <alignment vertical="center" wrapText="1"/>
    </xf>
    <xf numFmtId="0" fontId="7" fillId="25" borderId="10" xfId="56" applyFont="1" applyFill="1" applyBorder="1" applyAlignment="1">
      <alignment horizontal="center" vertical="center" wrapText="1"/>
    </xf>
    <xf numFmtId="0" fontId="7" fillId="25" borderId="10" xfId="56" applyFont="1" applyFill="1" applyBorder="1" applyAlignment="1">
      <alignment horizontal="left" vertical="center" wrapText="1"/>
    </xf>
    <xf numFmtId="0" fontId="42" fillId="25" borderId="0" xfId="37" applyFont="1" applyFill="1" applyAlignment="1">
      <alignment horizontal="left" vertical="center" wrapText="1"/>
    </xf>
    <xf numFmtId="2" fontId="7" fillId="25" borderId="0" xfId="37" applyNumberFormat="1" applyFont="1" applyFill="1" applyBorder="1"/>
    <xf numFmtId="0" fontId="7" fillId="25" borderId="0" xfId="37" applyFont="1" applyFill="1" applyBorder="1"/>
    <xf numFmtId="0" fontId="33" fillId="0" borderId="0" xfId="37" applyFont="1" applyFill="1" applyBorder="1" applyAlignment="1">
      <alignment horizontal="center"/>
    </xf>
    <xf numFmtId="176" fontId="28" fillId="0" borderId="0" xfId="54" applyNumberFormat="1" applyFont="1" applyFill="1" applyAlignment="1">
      <alignment horizontal="center" vertical="center"/>
    </xf>
    <xf numFmtId="176" fontId="7" fillId="0" borderId="0" xfId="37" applyNumberFormat="1" applyFont="1" applyFill="1" applyAlignment="1">
      <alignment horizontal="center" vertical="center"/>
    </xf>
    <xf numFmtId="2" fontId="33" fillId="0" borderId="0" xfId="37" applyNumberFormat="1" applyFont="1" applyFill="1" applyBorder="1" applyAlignment="1">
      <alignment horizontal="center"/>
    </xf>
    <xf numFmtId="173" fontId="28" fillId="0" borderId="0" xfId="54" applyNumberFormat="1" applyFont="1" applyFill="1" applyAlignment="1">
      <alignment horizontal="center" vertical="center"/>
    </xf>
    <xf numFmtId="173" fontId="33" fillId="0" borderId="0" xfId="37" applyNumberFormat="1" applyFont="1" applyFill="1" applyBorder="1" applyAlignment="1">
      <alignment horizontal="center"/>
    </xf>
    <xf numFmtId="171" fontId="7" fillId="0" borderId="0" xfId="37" applyNumberFormat="1" applyFont="1" applyFill="1"/>
    <xf numFmtId="173" fontId="7" fillId="0" borderId="0" xfId="37" applyNumberFormat="1" applyFont="1" applyFill="1"/>
    <xf numFmtId="177" fontId="28" fillId="0" borderId="0" xfId="54" applyNumberFormat="1" applyFont="1" applyFill="1" applyAlignment="1">
      <alignment horizontal="center" vertical="center"/>
    </xf>
    <xf numFmtId="0" fontId="7" fillId="25" borderId="10" xfId="54" applyFont="1" applyFill="1" applyBorder="1" applyAlignment="1">
      <alignment horizontal="left" vertical="center" wrapText="1"/>
    </xf>
    <xf numFmtId="1" fontId="7" fillId="25" borderId="12" xfId="111" applyNumberFormat="1" applyFont="1" applyFill="1" applyBorder="1" applyAlignment="1">
      <alignment horizontal="left" vertical="center" wrapText="1"/>
    </xf>
    <xf numFmtId="49" fontId="7" fillId="25" borderId="10" xfId="54" applyNumberFormat="1" applyFont="1" applyFill="1" applyBorder="1" applyAlignment="1">
      <alignment vertical="center" wrapText="1"/>
    </xf>
    <xf numFmtId="0" fontId="7" fillId="25" borderId="10" xfId="0" applyFont="1" applyFill="1" applyBorder="1" applyAlignment="1">
      <alignment horizontal="left" vertical="center" wrapText="1"/>
    </xf>
    <xf numFmtId="0" fontId="31" fillId="25" borderId="10" xfId="0" applyFont="1" applyFill="1" applyBorder="1" applyAlignment="1">
      <alignment horizontal="left" vertical="center" wrapText="1"/>
    </xf>
    <xf numFmtId="0" fontId="33" fillId="0" borderId="0" xfId="37" applyFont="1" applyFill="1" applyBorder="1" applyAlignment="1">
      <alignment horizontal="center"/>
    </xf>
    <xf numFmtId="0" fontId="28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7" fillId="25" borderId="10" xfId="112" applyFont="1" applyFill="1" applyBorder="1" applyAlignment="1">
      <alignment horizontal="center" vertical="center" wrapText="1"/>
    </xf>
    <xf numFmtId="173" fontId="7" fillId="25" borderId="0" xfId="37" applyNumberFormat="1" applyFont="1" applyFill="1" applyAlignment="1">
      <alignment horizontal="center" vertical="center"/>
    </xf>
    <xf numFmtId="2" fontId="7" fillId="25" borderId="0" xfId="37" applyNumberFormat="1" applyFont="1" applyFill="1" applyAlignment="1">
      <alignment horizontal="center" vertical="center"/>
    </xf>
    <xf numFmtId="172" fontId="7" fillId="25" borderId="0" xfId="37" applyNumberFormat="1" applyFont="1" applyFill="1" applyAlignment="1">
      <alignment horizontal="center" vertical="center"/>
    </xf>
    <xf numFmtId="2" fontId="7" fillId="25" borderId="10" xfId="193" applyNumberFormat="1" applyFont="1" applyFill="1" applyBorder="1" applyAlignment="1">
      <alignment horizontal="center" vertical="center" wrapText="1"/>
    </xf>
    <xf numFmtId="168" fontId="7" fillId="0" borderId="0" xfId="37" applyNumberFormat="1" applyFont="1" applyFill="1" applyAlignment="1">
      <alignment horizontal="center" vertical="center"/>
    </xf>
    <xf numFmtId="187" fontId="7" fillId="25" borderId="0" xfId="0" applyNumberFormat="1" applyFont="1" applyFill="1" applyBorder="1" applyAlignment="1">
      <alignment vertical="center" wrapText="1"/>
    </xf>
    <xf numFmtId="173" fontId="41" fillId="25" borderId="0" xfId="37" applyNumberFormat="1" applyFont="1" applyFill="1" applyBorder="1" applyAlignment="1">
      <alignment wrapText="1"/>
    </xf>
    <xf numFmtId="0" fontId="28" fillId="25" borderId="10" xfId="217" applyNumberFormat="1" applyFont="1" applyFill="1" applyBorder="1" applyAlignment="1" applyProtection="1">
      <alignment vertical="center" wrapText="1"/>
    </xf>
    <xf numFmtId="0" fontId="7" fillId="25" borderId="10" xfId="422" applyFont="1" applyFill="1" applyBorder="1" applyAlignment="1">
      <alignment vertical="center" wrapText="1"/>
    </xf>
    <xf numFmtId="49" fontId="7" fillId="25" borderId="10" xfId="54" applyNumberFormat="1" applyFont="1" applyFill="1" applyBorder="1" applyAlignment="1">
      <alignment horizontal="center" vertical="center"/>
    </xf>
    <xf numFmtId="0" fontId="28" fillId="25" borderId="10" xfId="422" applyFont="1" applyFill="1" applyBorder="1" applyAlignment="1">
      <alignment horizontal="center" vertical="center" wrapText="1"/>
    </xf>
    <xf numFmtId="0" fontId="7" fillId="25" borderId="10" xfId="422" applyFont="1" applyFill="1" applyBorder="1" applyAlignment="1">
      <alignment horizontal="center" vertical="center" wrapText="1"/>
    </xf>
    <xf numFmtId="2" fontId="7" fillId="25" borderId="10" xfId="422" applyNumberFormat="1" applyFont="1" applyFill="1" applyBorder="1" applyAlignment="1">
      <alignment horizontal="center" vertical="center" wrapText="1"/>
    </xf>
    <xf numFmtId="0" fontId="28" fillId="25" borderId="10" xfId="217" applyNumberFormat="1" applyFont="1" applyFill="1" applyBorder="1" applyAlignment="1" applyProtection="1">
      <alignment horizontal="center" vertical="center" wrapText="1"/>
    </xf>
    <xf numFmtId="1" fontId="7" fillId="25" borderId="10" xfId="111" applyNumberFormat="1" applyFont="1" applyFill="1" applyBorder="1" applyAlignment="1">
      <alignment horizontal="center" vertical="center" wrapText="1"/>
    </xf>
    <xf numFmtId="0" fontId="8" fillId="25" borderId="13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173" fontId="33" fillId="0" borderId="0" xfId="0" applyNumberFormat="1" applyFont="1" applyFill="1" applyAlignment="1">
      <alignment horizontal="center"/>
    </xf>
    <xf numFmtId="169" fontId="33" fillId="0" borderId="0" xfId="0" applyNumberFormat="1" applyFont="1" applyFill="1" applyAlignment="1">
      <alignment horizontal="center"/>
    </xf>
    <xf numFmtId="169" fontId="33" fillId="0" borderId="0" xfId="37" applyNumberFormat="1" applyFont="1" applyFill="1" applyBorder="1" applyAlignment="1">
      <alignment horizontal="center"/>
    </xf>
    <xf numFmtId="172" fontId="28" fillId="0" borderId="0" xfId="54" applyNumberFormat="1" applyFont="1" applyFill="1" applyAlignment="1">
      <alignment horizontal="center" vertical="center"/>
    </xf>
    <xf numFmtId="2" fontId="8" fillId="25" borderId="10" xfId="193" applyNumberFormat="1" applyFont="1" applyFill="1" applyBorder="1" applyAlignment="1">
      <alignment horizontal="center" vertical="center" wrapText="1"/>
    </xf>
    <xf numFmtId="0" fontId="28" fillId="25" borderId="10" xfId="422" applyFont="1" applyFill="1" applyBorder="1" applyAlignment="1">
      <alignment horizontal="left" vertical="center" wrapText="1"/>
    </xf>
    <xf numFmtId="0" fontId="33" fillId="0" borderId="0" xfId="0" applyFont="1" applyFill="1" applyAlignment="1">
      <alignment horizontal="center"/>
    </xf>
    <xf numFmtId="0" fontId="8" fillId="25" borderId="11" xfId="37" applyFont="1" applyFill="1" applyBorder="1" applyAlignment="1">
      <alignment horizontal="center" vertical="center" wrapText="1"/>
    </xf>
    <xf numFmtId="0" fontId="8" fillId="25" borderId="14" xfId="37" applyFont="1" applyFill="1" applyBorder="1" applyAlignment="1">
      <alignment horizontal="center" vertical="center" wrapText="1"/>
    </xf>
    <xf numFmtId="0" fontId="8" fillId="25" borderId="13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25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25" borderId="0" xfId="37" applyFont="1" applyFill="1" applyAlignment="1">
      <alignment horizontal="center" wrapText="1"/>
    </xf>
    <xf numFmtId="0" fontId="33" fillId="24" borderId="0" xfId="37" applyFont="1" applyFill="1" applyAlignment="1">
      <alignment horizontal="center" wrapText="1"/>
    </xf>
    <xf numFmtId="0" fontId="28" fillId="0" borderId="0" xfId="54" applyFont="1" applyFill="1" applyAlignment="1">
      <alignment horizontal="center" vertical="center"/>
    </xf>
    <xf numFmtId="0" fontId="8" fillId="0" borderId="11" xfId="37" applyFont="1" applyFill="1" applyBorder="1" applyAlignment="1">
      <alignment horizontal="center" vertical="center" wrapText="1"/>
    </xf>
    <xf numFmtId="0" fontId="8" fillId="0" borderId="14" xfId="37" applyFont="1" applyFill="1" applyBorder="1" applyAlignment="1">
      <alignment horizontal="center" vertical="center" wrapText="1"/>
    </xf>
    <xf numFmtId="0" fontId="8" fillId="0" borderId="13" xfId="37" applyFont="1" applyFill="1" applyBorder="1" applyAlignment="1">
      <alignment horizontal="center" vertical="center" wrapText="1"/>
    </xf>
    <xf numFmtId="0" fontId="8" fillId="0" borderId="12" xfId="37" applyFont="1" applyFill="1" applyBorder="1" applyAlignment="1">
      <alignment horizontal="center" vertical="center" wrapText="1"/>
    </xf>
    <xf numFmtId="0" fontId="8" fillId="25" borderId="15" xfId="37" applyFont="1" applyFill="1" applyBorder="1" applyAlignment="1">
      <alignment horizontal="center" vertical="center" wrapText="1"/>
    </xf>
    <xf numFmtId="0" fontId="8" fillId="25" borderId="12" xfId="37" applyFont="1" applyFill="1" applyBorder="1" applyAlignment="1">
      <alignment horizontal="center" vertical="center" wrapText="1"/>
    </xf>
    <xf numFmtId="0" fontId="8" fillId="0" borderId="17" xfId="37" applyFont="1" applyFill="1" applyBorder="1" applyAlignment="1">
      <alignment horizontal="center" vertical="center" wrapText="1"/>
    </xf>
    <xf numFmtId="0" fontId="8" fillId="0" borderId="18" xfId="37" applyFont="1" applyFill="1" applyBorder="1" applyAlignment="1">
      <alignment horizontal="center" vertical="center" wrapText="1"/>
    </xf>
    <xf numFmtId="0" fontId="8" fillId="0" borderId="19" xfId="37" applyFont="1" applyFill="1" applyBorder="1" applyAlignment="1">
      <alignment horizontal="center" vertical="center" wrapText="1"/>
    </xf>
    <xf numFmtId="0" fontId="8" fillId="0" borderId="15" xfId="37" applyFont="1" applyFill="1" applyBorder="1" applyAlignment="1">
      <alignment horizontal="center" vertical="center" wrapText="1"/>
    </xf>
    <xf numFmtId="0" fontId="8" fillId="24" borderId="15" xfId="37" applyFont="1" applyFill="1" applyBorder="1" applyAlignment="1">
      <alignment horizontal="center" vertical="center" wrapText="1"/>
    </xf>
    <xf numFmtId="0" fontId="8" fillId="25" borderId="16" xfId="37" applyFont="1" applyFill="1" applyBorder="1" applyAlignment="1">
      <alignment horizontal="center" vertical="center" wrapText="1"/>
    </xf>
    <xf numFmtId="0" fontId="8" fillId="0" borderId="16" xfId="37" applyFont="1" applyFill="1" applyBorder="1" applyAlignment="1">
      <alignment horizontal="center" vertical="center" wrapText="1"/>
    </xf>
    <xf numFmtId="0" fontId="8" fillId="24" borderId="16" xfId="37" applyFont="1" applyFill="1" applyBorder="1" applyAlignment="1">
      <alignment horizontal="center" vertical="center" wrapText="1"/>
    </xf>
    <xf numFmtId="9" fontId="28" fillId="25" borderId="10" xfId="104" applyNumberFormat="1" applyFont="1" applyFill="1" applyBorder="1" applyAlignment="1">
      <alignment horizontal="center" vertical="center" wrapText="1"/>
    </xf>
  </cellXfs>
  <cellStyles count="429">
    <cellStyle name="_Copy of ДРСК_1" xfId="113"/>
    <cellStyle name="_АРМ  ДВЭУК ТС у нас" xfId="114"/>
    <cellStyle name="_АРМ_БП_АО Сахэнерго 1" xfId="115"/>
    <cellStyle name="_АРМ_БП_АО Сахэнерго под факт2004 г." xfId="116"/>
    <cellStyle name="_АРМ_БП_АО Сахэнерго утвержденный  Кср лик див" xfId="117"/>
    <cellStyle name="_АРМ_БП_АО-энерго_V41_обработан_06.05.2005" xfId="118"/>
    <cellStyle name="_БАЗА РЕАЛИСТИЧНЫЙ ПОСЛЕДНЯЯ 25.11" xfId="119"/>
    <cellStyle name="_Баланс  прогнозный 2 квартал" xfId="120"/>
    <cellStyle name="_Баланс 2005г прогнозный 2 квартал" xfId="121"/>
    <cellStyle name="_Книга1" xfId="122"/>
    <cellStyle name="_Корректировка инвестиц. программы (по 1-му полугодию)" xfId="123"/>
    <cellStyle name="_Корректировка инвестиц. программы по итогам 4 месяцев (2)" xfId="124"/>
    <cellStyle name="_ПГ ТР обор ПС" xfId="125"/>
    <cellStyle name="_Приложение 1 - ИПР 2010-2012 гг." xfId="126"/>
    <cellStyle name="_Приложение 1,2" xfId="127"/>
    <cellStyle name="_Приложение 7 к ППР  Расчет лимитов ДП умеренный вариант" xfId="128"/>
    <cellStyle name="_Прогноз на 2008 год 03.12." xfId="129"/>
    <cellStyle name="_ПФР 2005г" xfId="130"/>
    <cellStyle name="_Ремпрограмма ЦЭС на 2009г  март" xfId="131"/>
    <cellStyle name="_Таблица 1а" xfId="132"/>
    <cellStyle name="_ТЭП" xfId="133"/>
    <cellStyle name="_ТЭП, баланс, ремонтная программа, инвестиции, ПУИ, расчет дивидендов" xfId="134"/>
    <cellStyle name="_экслуатационные Сахэнерго 2005 корректировка" xfId="135"/>
    <cellStyle name="_Эксплуатационные для Е.Т. вредной но симпотишной" xfId="136"/>
    <cellStyle name="”€ќђќ‘ћ‚›‰" xfId="137"/>
    <cellStyle name="”€љ‘€ђћ‚ђќќ›‰" xfId="138"/>
    <cellStyle name="”ќђќ‘ћ‚›‰" xfId="139"/>
    <cellStyle name="”љ‘ђћ‚ђќќ›‰" xfId="140"/>
    <cellStyle name="„…ќ…†ќ›‰" xfId="141"/>
    <cellStyle name="„ђ’ђ" xfId="142"/>
    <cellStyle name="€’ћѓћ‚›‰" xfId="143"/>
    <cellStyle name="‡ђѓћ‹ћ‚ћљ1" xfId="144"/>
    <cellStyle name="‡ђѓћ‹ћ‚ћљ2" xfId="145"/>
    <cellStyle name="’ћѓћ‚›‰" xfId="146"/>
    <cellStyle name="20% — акцент1" xfId="1" builtinId="30" customBuiltin="1"/>
    <cellStyle name="20% - Акцент1 2" xfId="59"/>
    <cellStyle name="20% — акцент1 2" xfId="227"/>
    <cellStyle name="20% — акцент2" xfId="2" builtinId="34" customBuiltin="1"/>
    <cellStyle name="20% - Акцент2 2" xfId="60"/>
    <cellStyle name="20% — акцент2 2" xfId="228"/>
    <cellStyle name="20% — акцент3" xfId="3" builtinId="38" customBuiltin="1"/>
    <cellStyle name="20% - Акцент3 2" xfId="61"/>
    <cellStyle name="20% — акцент3 2" xfId="229"/>
    <cellStyle name="20% — акцент4" xfId="4" builtinId="42" customBuiltin="1"/>
    <cellStyle name="20% - Акцент4 2" xfId="62"/>
    <cellStyle name="20% — акцент4 2" xfId="230"/>
    <cellStyle name="20% — акцент5" xfId="5" builtinId="46" customBuiltin="1"/>
    <cellStyle name="20% - Акцент5 2" xfId="63"/>
    <cellStyle name="20% — акцент5 2" xfId="231"/>
    <cellStyle name="20% — акцент6" xfId="6" builtinId="50" customBuiltin="1"/>
    <cellStyle name="20% - Акцент6 2" xfId="64"/>
    <cellStyle name="20% — акцент6 2" xfId="232"/>
    <cellStyle name="40% — акцент1" xfId="7" builtinId="31" customBuiltin="1"/>
    <cellStyle name="40% - Акцент1 2" xfId="65"/>
    <cellStyle name="40% — акцент1 2" xfId="233"/>
    <cellStyle name="40% — акцент2" xfId="8" builtinId="35" customBuiltin="1"/>
    <cellStyle name="40% - Акцент2 2" xfId="66"/>
    <cellStyle name="40% — акцент2 2" xfId="234"/>
    <cellStyle name="40% — акцент3" xfId="9" builtinId="39" customBuiltin="1"/>
    <cellStyle name="40% - Акцент3 2" xfId="67"/>
    <cellStyle name="40% — акцент3 2" xfId="235"/>
    <cellStyle name="40% — акцент4" xfId="10" builtinId="43" customBuiltin="1"/>
    <cellStyle name="40% - Акцент4 2" xfId="68"/>
    <cellStyle name="40% — акцент4 2" xfId="236"/>
    <cellStyle name="40% — акцент5" xfId="11" builtinId="47" customBuiltin="1"/>
    <cellStyle name="40% - Акцент5 2" xfId="69"/>
    <cellStyle name="40% — акцент5 2" xfId="237"/>
    <cellStyle name="40% — акцент6" xfId="12" builtinId="51" customBuiltin="1"/>
    <cellStyle name="40% - Акцент6 2" xfId="70"/>
    <cellStyle name="40% — акцент6 2" xfId="238"/>
    <cellStyle name="60% — акцент1" xfId="13" builtinId="32" customBuiltin="1"/>
    <cellStyle name="60% - Акцент1 2" xfId="71"/>
    <cellStyle name="60% — акцент1 2" xfId="239"/>
    <cellStyle name="60% — акцент2" xfId="14" builtinId="36" customBuiltin="1"/>
    <cellStyle name="60% - Акцент2 2" xfId="72"/>
    <cellStyle name="60% — акцент2 2" xfId="240"/>
    <cellStyle name="60% — акцент3" xfId="15" builtinId="40" customBuiltin="1"/>
    <cellStyle name="60% - Акцент3 2" xfId="73"/>
    <cellStyle name="60% — акцент3 2" xfId="241"/>
    <cellStyle name="60% — акцент4" xfId="16" builtinId="44" customBuiltin="1"/>
    <cellStyle name="60% - Акцент4 2" xfId="74"/>
    <cellStyle name="60% — акцент4 2" xfId="242"/>
    <cellStyle name="60% — акцент5" xfId="17" builtinId="48" customBuiltin="1"/>
    <cellStyle name="60% - Акцент5 2" xfId="75"/>
    <cellStyle name="60% — акцент5 2" xfId="243"/>
    <cellStyle name="60% — акцент6" xfId="18" builtinId="52" customBuiltin="1"/>
    <cellStyle name="60% - Акцент6 2" xfId="76"/>
    <cellStyle name="60% — акцент6 2" xfId="244"/>
    <cellStyle name="Comma [0]_laroux" xfId="147"/>
    <cellStyle name="Comma_laroux" xfId="148"/>
    <cellStyle name="Currency [0]" xfId="149"/>
    <cellStyle name="Currency_laroux" xfId="150"/>
    <cellStyle name="F2" xfId="151"/>
    <cellStyle name="F3" xfId="152"/>
    <cellStyle name="F4" xfId="153"/>
    <cellStyle name="F5" xfId="154"/>
    <cellStyle name="F6" xfId="155"/>
    <cellStyle name="F7" xfId="156"/>
    <cellStyle name="F8" xfId="157"/>
    <cellStyle name="Normal" xfId="106"/>
    <cellStyle name="normal 10" xfId="225"/>
    <cellStyle name="Normal 11" xfId="223"/>
    <cellStyle name="Normal 12" xfId="222"/>
    <cellStyle name="Normal 13" xfId="224"/>
    <cellStyle name="Normal 2" xfId="77"/>
    <cellStyle name="Normal 3" xfId="217"/>
    <cellStyle name="normal 4" xfId="158"/>
    <cellStyle name="Normal 4 2" xfId="428"/>
    <cellStyle name="normal 5" xfId="219"/>
    <cellStyle name="normal 6" xfId="221"/>
    <cellStyle name="normal 7" xfId="218"/>
    <cellStyle name="normal 8" xfId="220"/>
    <cellStyle name="normal 9" xfId="226"/>
    <cellStyle name="Normal_Group structure 12m 2008" xfId="423"/>
    <cellStyle name="Normal1" xfId="159"/>
    <cellStyle name="Price_Body" xfId="160"/>
    <cellStyle name="Акцент1" xfId="19" builtinId="29" customBuiltin="1"/>
    <cellStyle name="Акцент1 2" xfId="78"/>
    <cellStyle name="Акцент1 3" xfId="161"/>
    <cellStyle name="Акцент2" xfId="20" builtinId="33" customBuiltin="1"/>
    <cellStyle name="Акцент2 2" xfId="79"/>
    <cellStyle name="Акцент2 3" xfId="162"/>
    <cellStyle name="Акцент3" xfId="21" builtinId="37" customBuiltin="1"/>
    <cellStyle name="Акцент3 2" xfId="80"/>
    <cellStyle name="Акцент3 3" xfId="163"/>
    <cellStyle name="Акцент4" xfId="22" builtinId="41" customBuiltin="1"/>
    <cellStyle name="Акцент4 2" xfId="81"/>
    <cellStyle name="Акцент4 3" xfId="164"/>
    <cellStyle name="Акцент5" xfId="23" builtinId="45" customBuiltin="1"/>
    <cellStyle name="Акцент5 2" xfId="82"/>
    <cellStyle name="Акцент5 3" xfId="165"/>
    <cellStyle name="Акцент6" xfId="24" builtinId="49" customBuiltin="1"/>
    <cellStyle name="Акцент6 2" xfId="83"/>
    <cellStyle name="Акцент6 3" xfId="166"/>
    <cellStyle name="Беззащитный" xfId="167"/>
    <cellStyle name="Ввод " xfId="25" builtinId="20" customBuiltin="1"/>
    <cellStyle name="Ввод  2" xfId="84"/>
    <cellStyle name="Ввод  3" xfId="168"/>
    <cellStyle name="Вывод" xfId="26" builtinId="21" customBuiltin="1"/>
    <cellStyle name="Вывод 2" xfId="85"/>
    <cellStyle name="Вывод 3" xfId="169"/>
    <cellStyle name="Вычисление" xfId="27" builtinId="22" customBuiltin="1"/>
    <cellStyle name="Вычисление 2" xfId="86"/>
    <cellStyle name="Вычисление 3" xfId="170"/>
    <cellStyle name="ДАТА" xfId="171"/>
    <cellStyle name="Денежный 2" xfId="424"/>
    <cellStyle name="Денежный 3" xfId="425"/>
    <cellStyle name="Заголовок 1" xfId="28" builtinId="16" customBuiltin="1"/>
    <cellStyle name="Заголовок 1 2" xfId="87"/>
    <cellStyle name="Заголовок 1 3" xfId="172"/>
    <cellStyle name="Заголовок 2" xfId="29" builtinId="17" customBuiltin="1"/>
    <cellStyle name="Заголовок 2 2" xfId="88"/>
    <cellStyle name="Заголовок 2 3" xfId="173"/>
    <cellStyle name="Заголовок 3" xfId="30" builtinId="18" customBuiltin="1"/>
    <cellStyle name="Заголовок 3 2" xfId="89"/>
    <cellStyle name="Заголовок 3 3" xfId="174"/>
    <cellStyle name="Заголовок 4" xfId="31" builtinId="19" customBuiltin="1"/>
    <cellStyle name="Заголовок 4 2" xfId="90"/>
    <cellStyle name="Заголовок 4 3" xfId="175"/>
    <cellStyle name="ЗАГОЛОВОК1" xfId="176"/>
    <cellStyle name="ЗАГОЛОВОК2" xfId="177"/>
    <cellStyle name="Защитный" xfId="178"/>
    <cellStyle name="Итог" xfId="32" builtinId="25" customBuiltin="1"/>
    <cellStyle name="Итог 2" xfId="91"/>
    <cellStyle name="Итог 3" xfId="179"/>
    <cellStyle name="ИТОГОВЫЙ" xfId="180"/>
    <cellStyle name="Контрольная ячейка" xfId="33" builtinId="23" customBuiltin="1"/>
    <cellStyle name="Контрольная ячейка 2" xfId="92"/>
    <cellStyle name="Контрольная ячейка 3" xfId="181"/>
    <cellStyle name="Название" xfId="34" builtinId="15" customBuiltin="1"/>
    <cellStyle name="Название 2" xfId="93"/>
    <cellStyle name="Название 3" xfId="182"/>
    <cellStyle name="Нейтральный" xfId="35" builtinId="28" customBuiltin="1"/>
    <cellStyle name="Нейтральный 2" xfId="94"/>
    <cellStyle name="Нейтральный 3" xfId="183"/>
    <cellStyle name="Обычный" xfId="0" builtinId="0"/>
    <cellStyle name="Обычный 10" xfId="412"/>
    <cellStyle name="Обычный 10 5" xfId="110"/>
    <cellStyle name="Обычный 10 5 2" xfId="415"/>
    <cellStyle name="Обычный 11" xfId="402"/>
    <cellStyle name="Обычный 12" xfId="109"/>
    <cellStyle name="Обычный 12 2" xfId="47"/>
    <cellStyle name="Обычный 13" xfId="422"/>
    <cellStyle name="Обычный 14" xfId="404"/>
    <cellStyle name="Обычный 2" xfId="36"/>
    <cellStyle name="Обычный 2 2" xfId="184"/>
    <cellStyle name="Обычный 2 26 2" xfId="245"/>
    <cellStyle name="Обычный 2 3" xfId="185"/>
    <cellStyle name="Обычный 27" xfId="107"/>
    <cellStyle name="Обычный 3" xfId="37"/>
    <cellStyle name="Обычный 3 2" xfId="56"/>
    <cellStyle name="Обычный 3 2 2" xfId="426"/>
    <cellStyle name="Обычный 3 2 2 2" xfId="48"/>
    <cellStyle name="Обычный 3 2 4 2" xfId="414"/>
    <cellStyle name="Обычный 3 21" xfId="102"/>
    <cellStyle name="Обычный 3 4" xfId="186"/>
    <cellStyle name="Обычный 4" xfId="44"/>
    <cellStyle name="Обычный 4 2" xfId="55"/>
    <cellStyle name="Обычный 4 3" xfId="188"/>
    <cellStyle name="Обычный 4 4" xfId="187"/>
    <cellStyle name="Обычный 5" xfId="45"/>
    <cellStyle name="Обычный 5 2" xfId="190"/>
    <cellStyle name="Обычный 5 3" xfId="189"/>
    <cellStyle name="Обычный 6" xfId="46"/>
    <cellStyle name="Обычный 6 2" xfId="52"/>
    <cellStyle name="Обычный 6 2 10" xfId="408"/>
    <cellStyle name="Обычный 6 2 2" xfId="53"/>
    <cellStyle name="Обычный 6 2 2 2" xfId="193"/>
    <cellStyle name="Обычный 6 2 2 2 2" xfId="257"/>
    <cellStyle name="Обычный 6 2 2 2 2 2" xfId="261"/>
    <cellStyle name="Обычный 6 2 2 2 2 2 2" xfId="262"/>
    <cellStyle name="Обычный 6 2 2 2 2 2 3" xfId="263"/>
    <cellStyle name="Обычный 6 2 2 2 2 3" xfId="264"/>
    <cellStyle name="Обычный 6 2 2 2 2 4" xfId="265"/>
    <cellStyle name="Обычный 6 2 2 2 3" xfId="259"/>
    <cellStyle name="Обычный 6 2 2 2 3 2" xfId="266"/>
    <cellStyle name="Обычный 6 2 2 2 3 3" xfId="267"/>
    <cellStyle name="Обычный 6 2 2 2 4" xfId="268"/>
    <cellStyle name="Обычный 6 2 2 2 5" xfId="269"/>
    <cellStyle name="Обычный 6 2 2 3" xfId="253"/>
    <cellStyle name="Обычный 6 2 2 3 2" xfId="270"/>
    <cellStyle name="Обычный 6 2 2 3 2 2" xfId="271"/>
    <cellStyle name="Обычный 6 2 2 3 2 3" xfId="272"/>
    <cellStyle name="Обычный 6 2 2 3 3" xfId="273"/>
    <cellStyle name="Обычный 6 2 2 3 4" xfId="274"/>
    <cellStyle name="Обычный 6 2 2 4" xfId="250"/>
    <cellStyle name="Обычный 6 2 2 4 2" xfId="275"/>
    <cellStyle name="Обычный 6 2 2 4 2 2" xfId="276"/>
    <cellStyle name="Обычный 6 2 2 4 2 3" xfId="277"/>
    <cellStyle name="Обычный 6 2 2 4 3" xfId="278"/>
    <cellStyle name="Обычный 6 2 2 4 4" xfId="279"/>
    <cellStyle name="Обычный 6 2 2 5" xfId="280"/>
    <cellStyle name="Обычный 6 2 2 5 2" xfId="281"/>
    <cellStyle name="Обычный 6 2 2 5 3" xfId="282"/>
    <cellStyle name="Обычный 6 2 2 6" xfId="283"/>
    <cellStyle name="Обычный 6 2 2 7" xfId="284"/>
    <cellStyle name="Обычный 6 2 2 8" xfId="285"/>
    <cellStyle name="Обычный 6 2 2 9" xfId="403"/>
    <cellStyle name="Обычный 6 2 3" xfId="101"/>
    <cellStyle name="Обычный 6 2 3 2" xfId="194"/>
    <cellStyle name="Обычный 6 2 3 2 2" xfId="256"/>
    <cellStyle name="Обычный 6 2 3 2 2 2" xfId="286"/>
    <cellStyle name="Обычный 6 2 3 2 2 2 2" xfId="287"/>
    <cellStyle name="Обычный 6 2 3 2 2 2 3" xfId="288"/>
    <cellStyle name="Обычный 6 2 3 2 2 3" xfId="289"/>
    <cellStyle name="Обычный 6 2 3 2 2 4" xfId="290"/>
    <cellStyle name="Обычный 6 2 3 2 3" xfId="258"/>
    <cellStyle name="Обычный 6 2 3 2 3 2" xfId="291"/>
    <cellStyle name="Обычный 6 2 3 2 3 3" xfId="292"/>
    <cellStyle name="Обычный 6 2 3 2 4" xfId="293"/>
    <cellStyle name="Обычный 6 2 3 2 5" xfId="294"/>
    <cellStyle name="Обычный 6 2 3 3" xfId="254"/>
    <cellStyle name="Обычный 6 2 3 3 2" xfId="295"/>
    <cellStyle name="Обычный 6 2 3 3 2 2" xfId="296"/>
    <cellStyle name="Обычный 6 2 3 3 2 3" xfId="297"/>
    <cellStyle name="Обычный 6 2 3 3 3" xfId="298"/>
    <cellStyle name="Обычный 6 2 3 3 4" xfId="299"/>
    <cellStyle name="Обычный 6 2 3 4" xfId="252"/>
    <cellStyle name="Обычный 6 2 3 4 2" xfId="300"/>
    <cellStyle name="Обычный 6 2 3 4 2 2" xfId="301"/>
    <cellStyle name="Обычный 6 2 3 4 2 3" xfId="302"/>
    <cellStyle name="Обычный 6 2 3 4 3" xfId="303"/>
    <cellStyle name="Обычный 6 2 3 4 4" xfId="304"/>
    <cellStyle name="Обычный 6 2 3 5" xfId="305"/>
    <cellStyle name="Обычный 6 2 3 5 2" xfId="306"/>
    <cellStyle name="Обычный 6 2 3 5 3" xfId="307"/>
    <cellStyle name="Обычный 6 2 3 6" xfId="308"/>
    <cellStyle name="Обычный 6 2 3 7" xfId="309"/>
    <cellStyle name="Обычный 6 2 3 8" xfId="310"/>
    <cellStyle name="Обычный 6 2 3 9" xfId="410"/>
    <cellStyle name="Обычный 6 2 4" xfId="192"/>
    <cellStyle name="Обычный 6 2 4 2" xfId="311"/>
    <cellStyle name="Обычный 6 2 4 2 2" xfId="312"/>
    <cellStyle name="Обычный 6 2 4 2 3" xfId="313"/>
    <cellStyle name="Обычный 6 2 4 3" xfId="314"/>
    <cellStyle name="Обычный 6 2 4 4" xfId="315"/>
    <cellStyle name="Обычный 6 2 4 5" xfId="411"/>
    <cellStyle name="Обычный 6 2 5" xfId="249"/>
    <cellStyle name="Обычный 6 2 5 2" xfId="316"/>
    <cellStyle name="Обычный 6 2 5 2 2" xfId="317"/>
    <cellStyle name="Обычный 6 2 5 2 3" xfId="318"/>
    <cellStyle name="Обычный 6 2 5 3" xfId="319"/>
    <cellStyle name="Обычный 6 2 5 4" xfId="320"/>
    <cellStyle name="Обычный 6 2 5 5" xfId="413"/>
    <cellStyle name="Обычный 6 2 6" xfId="321"/>
    <cellStyle name="Обычный 6 2 6 2" xfId="322"/>
    <cellStyle name="Обычный 6 2 6 3" xfId="323"/>
    <cellStyle name="Обычный 6 2 6 4" xfId="421"/>
    <cellStyle name="Обычный 6 2 7" xfId="324"/>
    <cellStyle name="Обычный 6 2 8" xfId="325"/>
    <cellStyle name="Обычный 6 2 9" xfId="326"/>
    <cellStyle name="Обычный 6 3" xfId="195"/>
    <cellStyle name="Обычный 6 3 2" xfId="327"/>
    <cellStyle name="Обычный 6 3 2 2" xfId="328"/>
    <cellStyle name="Обычный 6 3 2 3" xfId="329"/>
    <cellStyle name="Обычный 6 3 3" xfId="330"/>
    <cellStyle name="Обычный 6 3 4" xfId="331"/>
    <cellStyle name="Обычный 6 3 5" xfId="418"/>
    <cellStyle name="Обычный 6 4" xfId="191"/>
    <cellStyle name="Обычный 6 4 2" xfId="332"/>
    <cellStyle name="Обычный 6 4 2 2" xfId="333"/>
    <cellStyle name="Обычный 6 4 2 3" xfId="334"/>
    <cellStyle name="Обычный 6 4 3" xfId="335"/>
    <cellStyle name="Обычный 6 4 4" xfId="336"/>
    <cellStyle name="Обычный 6 4 5" xfId="246"/>
    <cellStyle name="Обычный 6 5" xfId="337"/>
    <cellStyle name="Обычный 6 5 2" xfId="338"/>
    <cellStyle name="Обычный 6 5 3" xfId="339"/>
    <cellStyle name="Обычный 6 6" xfId="340"/>
    <cellStyle name="Обычный 6 7" xfId="341"/>
    <cellStyle name="Обычный 6 8" xfId="342"/>
    <cellStyle name="Обычный 6 9" xfId="405"/>
    <cellStyle name="Обычный 7" xfId="54"/>
    <cellStyle name="Обычный 7 2" xfId="58"/>
    <cellStyle name="Обычный 7 2 2" xfId="198"/>
    <cellStyle name="Обычный 7 2 2 2" xfId="343"/>
    <cellStyle name="Обычный 7 2 2 2 2" xfId="344"/>
    <cellStyle name="Обычный 7 2 2 2 3" xfId="345"/>
    <cellStyle name="Обычный 7 2 2 3" xfId="346"/>
    <cellStyle name="Обычный 7 2 2 4" xfId="347"/>
    <cellStyle name="Обычный 7 2 3" xfId="197"/>
    <cellStyle name="Обычный 7 2 3 2" xfId="348"/>
    <cellStyle name="Обычный 7 2 3 2 2" xfId="349"/>
    <cellStyle name="Обычный 7 2 3 2 3" xfId="350"/>
    <cellStyle name="Обычный 7 2 3 3" xfId="351"/>
    <cellStyle name="Обычный 7 2 3 4" xfId="352"/>
    <cellStyle name="Обычный 7 2 3 5" xfId="251"/>
    <cellStyle name="Обычный 7 2 4" xfId="353"/>
    <cellStyle name="Обычный 7 2 4 2" xfId="354"/>
    <cellStyle name="Обычный 7 2 4 3" xfId="355"/>
    <cellStyle name="Обычный 7 2 5" xfId="356"/>
    <cellStyle name="Обычный 7 2 6" xfId="357"/>
    <cellStyle name="Обычный 7 2 7" xfId="358"/>
    <cellStyle name="Обычный 7 3" xfId="196"/>
    <cellStyle name="Обычный 8" xfId="57"/>
    <cellStyle name="Обычный 8 2" xfId="200"/>
    <cellStyle name="Обычный 8 2 2" xfId="416"/>
    <cellStyle name="Обычный 8 3" xfId="199"/>
    <cellStyle name="Обычный 9" xfId="112"/>
    <cellStyle name="Обычный 9 2" xfId="255"/>
    <cellStyle name="Обычный 9 2 2" xfId="359"/>
    <cellStyle name="Обычный 9 2 2 2" xfId="360"/>
    <cellStyle name="Обычный 9 2 2 3" xfId="361"/>
    <cellStyle name="Обычный 9 2 2 4" xfId="362"/>
    <cellStyle name="Обычный 9 2 3" xfId="363"/>
    <cellStyle name="Обычный 9 2 4" xfId="364"/>
    <cellStyle name="Обычный 9 3" xfId="260"/>
    <cellStyle name="Обычный 9 3 2" xfId="365"/>
    <cellStyle name="Обычный 9 3 3" xfId="366"/>
    <cellStyle name="Обычный 9 3 4" xfId="367"/>
    <cellStyle name="Обычный 9 4" xfId="368"/>
    <cellStyle name="Обычный 9 5" xfId="369"/>
    <cellStyle name="Обычный 9 6" xfId="417"/>
    <cellStyle name="Обычный_ИП 2012 с расш_раб.вариант" xfId="111"/>
    <cellStyle name="Плохой" xfId="38" builtinId="27" customBuiltin="1"/>
    <cellStyle name="Плохой 2" xfId="95"/>
    <cellStyle name="Плохой 3" xfId="201"/>
    <cellStyle name="Поле ввода" xfId="202"/>
    <cellStyle name="Пояснение" xfId="39" builtinId="53" customBuiltin="1"/>
    <cellStyle name="Пояснение 2" xfId="96"/>
    <cellStyle name="Пояснение 3" xfId="203"/>
    <cellStyle name="Примечание" xfId="40" builtinId="10" customBuiltin="1"/>
    <cellStyle name="Примечание 2" xfId="97"/>
    <cellStyle name="Примечание 3" xfId="204"/>
    <cellStyle name="Процентный" xfId="108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205"/>
    <cellStyle name="Стиль 1" xfId="105"/>
    <cellStyle name="ТЕКСТ" xfId="206"/>
    <cellStyle name="Текст предупреждения" xfId="42" builtinId="11" customBuiltin="1"/>
    <cellStyle name="Текст предупреждения 2" xfId="99"/>
    <cellStyle name="Текст предупреждения 3" xfId="207"/>
    <cellStyle name="Тысячи [0]_3Com" xfId="208"/>
    <cellStyle name="Тысячи_3Com" xfId="209"/>
    <cellStyle name="ФИКСИРОВАННЫЙ" xfId="210"/>
    <cellStyle name="Финансовый 2" xfId="49"/>
    <cellStyle name="Финансовый 2 2" xfId="213"/>
    <cellStyle name="Финансовый 2 2 2" xfId="370"/>
    <cellStyle name="Финансовый 2 2 2 2" xfId="371"/>
    <cellStyle name="Финансовый 2 2 2 2 2" xfId="50"/>
    <cellStyle name="Финансовый 2 2 2 3" xfId="372"/>
    <cellStyle name="Финансовый 2 2 3" xfId="373"/>
    <cellStyle name="Финансовый 2 2 4" xfId="374"/>
    <cellStyle name="Финансовый 2 2 5" xfId="419"/>
    <cellStyle name="Финансовый 2 3" xfId="212"/>
    <cellStyle name="Финансовый 2 3 2" xfId="375"/>
    <cellStyle name="Финансовый 2 3 2 2" xfId="376"/>
    <cellStyle name="Финансовый 2 3 2 3" xfId="377"/>
    <cellStyle name="Финансовый 2 3 3" xfId="378"/>
    <cellStyle name="Финансовый 2 3 4" xfId="379"/>
    <cellStyle name="Финансовый 2 3 5" xfId="247"/>
    <cellStyle name="Финансовый 2 4" xfId="380"/>
    <cellStyle name="Финансовый 2 4 2" xfId="381"/>
    <cellStyle name="Финансовый 2 4 3" xfId="382"/>
    <cellStyle name="Финансовый 2 5" xfId="383"/>
    <cellStyle name="Финансовый 2 6" xfId="384"/>
    <cellStyle name="Финансовый 2 7" xfId="385"/>
    <cellStyle name="Финансовый 2 8" xfId="406"/>
    <cellStyle name="Финансовый 3" xfId="51"/>
    <cellStyle name="Финансовый 3 2" xfId="214"/>
    <cellStyle name="Финансовый 3 2 2" xfId="386"/>
    <cellStyle name="Финансовый 3 2 2 2" xfId="387"/>
    <cellStyle name="Финансовый 3 2 2 3" xfId="388"/>
    <cellStyle name="Финансовый 3 2 3" xfId="389"/>
    <cellStyle name="Финансовый 3 2 4" xfId="390"/>
    <cellStyle name="Финансовый 3 2 5" xfId="420"/>
    <cellStyle name="Финансовый 3 3" xfId="248"/>
    <cellStyle name="Финансовый 3 3 2" xfId="391"/>
    <cellStyle name="Финансовый 3 3 2 2" xfId="392"/>
    <cellStyle name="Финансовый 3 3 2 3" xfId="393"/>
    <cellStyle name="Финансовый 3 3 3" xfId="394"/>
    <cellStyle name="Финансовый 3 3 4" xfId="395"/>
    <cellStyle name="Финансовый 3 4" xfId="396"/>
    <cellStyle name="Финансовый 3 4 2" xfId="397"/>
    <cellStyle name="Финансовый 3 4 3" xfId="398"/>
    <cellStyle name="Финансовый 3 5" xfId="399"/>
    <cellStyle name="Финансовый 3 6" xfId="400"/>
    <cellStyle name="Финансовый 3 7" xfId="401"/>
    <cellStyle name="Финансовый 3 8" xfId="407"/>
    <cellStyle name="Финансовый 4" xfId="211"/>
    <cellStyle name="Финансовый 4 2" xfId="409"/>
    <cellStyle name="Финансовый 9" xfId="427"/>
    <cellStyle name="Хороший" xfId="43" builtinId="26" customBuiltin="1"/>
    <cellStyle name="Хороший 2" xfId="100"/>
    <cellStyle name="Хороший 3" xfId="215"/>
    <cellStyle name="Џђћ–…ќ’ќ›‰" xfId="216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4"/>
  <sheetViews>
    <sheetView tabSelected="1" view="pageBreakPreview" zoomScale="55" zoomScaleNormal="55" zoomScaleSheetLayoutView="55" workbookViewId="0">
      <pane xSplit="2" ySplit="20" topLeftCell="E82" activePane="bottomRight" state="frozen"/>
      <selection pane="topRight" activeCell="C1" sqref="C1"/>
      <selection pane="bottomLeft" activeCell="A21" sqref="A21"/>
      <selection pane="bottomRight" activeCell="K18" sqref="K18"/>
    </sheetView>
  </sheetViews>
  <sheetFormatPr defaultRowHeight="15.75"/>
  <cols>
    <col min="1" max="1" width="10.875" style="25" customWidth="1"/>
    <col min="2" max="2" width="56.5" style="52" customWidth="1"/>
    <col min="3" max="3" width="21.375" style="25" customWidth="1"/>
    <col min="4" max="4" width="22.375" style="25" customWidth="1"/>
    <col min="5" max="5" width="19.625" style="25" customWidth="1"/>
    <col min="6" max="6" width="22.375" style="1" customWidth="1"/>
    <col min="7" max="7" width="20.75" style="9" customWidth="1"/>
    <col min="8" max="8" width="18.25" style="26" customWidth="1"/>
    <col min="9" max="9" width="20.5" style="9" customWidth="1"/>
    <col min="10" max="12" width="18.25" style="26" customWidth="1"/>
    <col min="13" max="13" width="18.25" style="9" customWidth="1"/>
    <col min="14" max="14" width="18.25" style="26" customWidth="1"/>
    <col min="15" max="15" width="18.25" style="9" customWidth="1"/>
    <col min="16" max="16" width="18.25" style="10" customWidth="1"/>
    <col min="17" max="17" width="19.125" style="9" customWidth="1"/>
    <col min="18" max="19" width="15.75" style="9" customWidth="1"/>
    <col min="20" max="20" width="0.25" style="9" customWidth="1"/>
    <col min="21" max="21" width="63.75" style="8" customWidth="1"/>
    <col min="22" max="22" width="26.75" style="1" customWidth="1"/>
    <col min="23" max="23" width="13.625" style="1" customWidth="1"/>
    <col min="24" max="24" width="16.75" style="1" customWidth="1"/>
    <col min="25" max="60" width="10.625" style="1" customWidth="1"/>
    <col min="61" max="61" width="12.125" style="1" customWidth="1"/>
    <col min="62" max="62" width="11.5" style="1" customWidth="1"/>
    <col min="63" max="63" width="14.125" style="1" customWidth="1"/>
    <col min="64" max="64" width="15.125" style="1" customWidth="1"/>
    <col min="65" max="65" width="13" style="1" customWidth="1"/>
    <col min="66" max="66" width="11.75" style="1" customWidth="1"/>
    <col min="67" max="67" width="17.5" style="1" customWidth="1"/>
    <col min="68" max="16384" width="9" style="1"/>
  </cols>
  <sheetData>
    <row r="1" spans="1:22" ht="18.75">
      <c r="A1" s="1"/>
      <c r="B1" s="1"/>
      <c r="C1" s="1"/>
      <c r="D1" s="1"/>
      <c r="E1" s="1"/>
      <c r="G1" s="1"/>
      <c r="H1" s="1"/>
      <c r="I1" s="1"/>
      <c r="J1" s="1"/>
      <c r="K1" s="1"/>
      <c r="L1" s="1"/>
      <c r="M1" s="1"/>
      <c r="N1" s="12"/>
      <c r="O1" s="1"/>
      <c r="P1" s="12"/>
      <c r="Q1" s="1"/>
      <c r="R1" s="1"/>
      <c r="S1" s="1"/>
      <c r="T1" s="21" t="s">
        <v>240</v>
      </c>
      <c r="U1" s="3"/>
    </row>
    <row r="2" spans="1:22" ht="18.75">
      <c r="A2" s="1"/>
      <c r="B2" s="1"/>
      <c r="C2" s="1"/>
      <c r="D2" s="1"/>
      <c r="E2" s="1"/>
      <c r="F2" s="88"/>
      <c r="G2" s="1"/>
      <c r="H2" s="1"/>
      <c r="I2" s="89"/>
      <c r="J2" s="1"/>
      <c r="K2" s="1"/>
      <c r="L2" s="1"/>
      <c r="M2" s="1"/>
      <c r="N2" s="12"/>
      <c r="O2" s="1"/>
      <c r="P2" s="12"/>
      <c r="Q2" s="1"/>
      <c r="R2" s="1"/>
      <c r="S2" s="1"/>
      <c r="T2" s="6" t="s">
        <v>0</v>
      </c>
      <c r="U2" s="3"/>
    </row>
    <row r="3" spans="1:22" ht="18.75">
      <c r="A3" s="1"/>
      <c r="B3" s="1"/>
      <c r="C3" s="1"/>
      <c r="D3" s="1"/>
      <c r="E3" s="1"/>
      <c r="G3" s="1"/>
      <c r="H3" s="1"/>
      <c r="I3" s="1"/>
      <c r="J3" s="1"/>
      <c r="K3" s="1"/>
      <c r="L3" s="1"/>
      <c r="M3" s="1"/>
      <c r="N3" s="12"/>
      <c r="O3" s="1"/>
      <c r="P3" s="12"/>
      <c r="Q3" s="1"/>
      <c r="R3" s="1"/>
      <c r="S3" s="1"/>
      <c r="T3" s="6" t="s">
        <v>238</v>
      </c>
      <c r="U3" s="3"/>
    </row>
    <row r="4" spans="1:22" s="2" customFormat="1" ht="18.75">
      <c r="A4" s="127" t="s">
        <v>239</v>
      </c>
      <c r="B4" s="127"/>
      <c r="C4" s="127"/>
      <c r="D4" s="127"/>
      <c r="E4" s="127"/>
      <c r="F4" s="127"/>
      <c r="G4" s="127"/>
      <c r="H4" s="128"/>
      <c r="I4" s="127"/>
      <c r="J4" s="128"/>
      <c r="K4" s="127"/>
      <c r="L4" s="129"/>
      <c r="M4" s="127"/>
      <c r="N4" s="129"/>
      <c r="O4" s="127"/>
      <c r="P4" s="127"/>
      <c r="Q4" s="127"/>
      <c r="R4" s="127"/>
      <c r="S4" s="127"/>
      <c r="T4" s="127"/>
      <c r="U4" s="11"/>
    </row>
    <row r="5" spans="1:22" s="2" customFormat="1" ht="18.75" customHeight="1">
      <c r="A5" s="130" t="s">
        <v>331</v>
      </c>
      <c r="B5" s="130"/>
      <c r="C5" s="130"/>
      <c r="D5" s="130"/>
      <c r="E5" s="130"/>
      <c r="F5" s="130"/>
      <c r="G5" s="130"/>
      <c r="H5" s="131"/>
      <c r="I5" s="130"/>
      <c r="J5" s="131"/>
      <c r="K5" s="130"/>
      <c r="L5" s="132"/>
      <c r="M5" s="130"/>
      <c r="N5" s="132"/>
      <c r="O5" s="130"/>
      <c r="P5" s="130"/>
      <c r="Q5" s="130"/>
      <c r="R5" s="130"/>
      <c r="S5" s="130"/>
      <c r="T5" s="130"/>
      <c r="U5" s="5"/>
      <c r="V5" s="5"/>
    </row>
    <row r="6" spans="1:22" s="2" customFormat="1" ht="18.75">
      <c r="A6" s="57"/>
      <c r="B6" s="86"/>
      <c r="C6" s="57"/>
      <c r="D6" s="85"/>
      <c r="E6" s="87"/>
      <c r="F6" s="17"/>
      <c r="G6" s="82"/>
      <c r="H6" s="96"/>
      <c r="I6" s="82"/>
      <c r="J6" s="96"/>
      <c r="K6" s="82"/>
      <c r="L6" s="57"/>
      <c r="M6" s="17"/>
      <c r="N6" s="57"/>
      <c r="O6" s="17"/>
      <c r="P6" s="13"/>
      <c r="Q6" s="17"/>
      <c r="R6" s="17"/>
      <c r="S6" s="17"/>
      <c r="T6" s="17"/>
      <c r="U6" s="17"/>
    </row>
    <row r="7" spans="1:22" s="2" customFormat="1" ht="18.75" customHeight="1">
      <c r="A7" s="130" t="s">
        <v>232</v>
      </c>
      <c r="B7" s="130"/>
      <c r="C7" s="130"/>
      <c r="D7" s="130"/>
      <c r="E7" s="130"/>
      <c r="F7" s="130"/>
      <c r="G7" s="130"/>
      <c r="H7" s="131"/>
      <c r="I7" s="130"/>
      <c r="J7" s="131"/>
      <c r="K7" s="130"/>
      <c r="L7" s="132"/>
      <c r="M7" s="130"/>
      <c r="N7" s="132"/>
      <c r="O7" s="130"/>
      <c r="P7" s="130"/>
      <c r="Q7" s="130"/>
      <c r="R7" s="130"/>
      <c r="S7" s="130"/>
      <c r="T7" s="130"/>
      <c r="U7" s="5"/>
    </row>
    <row r="8" spans="1:22">
      <c r="A8" s="133" t="s">
        <v>348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7"/>
    </row>
    <row r="9" spans="1:22" ht="18.75">
      <c r="A9" s="97"/>
      <c r="B9" s="86"/>
      <c r="C9" s="119"/>
      <c r="D9" s="119"/>
      <c r="E9" s="83"/>
      <c r="F9" s="60"/>
      <c r="G9" s="60"/>
      <c r="H9" s="60"/>
      <c r="I9" s="60"/>
      <c r="J9" s="60"/>
      <c r="K9" s="60"/>
      <c r="L9" s="120"/>
      <c r="M9" s="90"/>
      <c r="N9" s="60"/>
      <c r="O9" s="60"/>
      <c r="P9" s="60"/>
      <c r="Q9" s="97"/>
      <c r="R9" s="97"/>
      <c r="S9" s="97"/>
      <c r="T9" s="97"/>
      <c r="U9" s="18"/>
    </row>
    <row r="10" spans="1:22" ht="18.75">
      <c r="A10" s="123" t="s">
        <v>332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4"/>
    </row>
    <row r="11" spans="1:22" ht="20.25" customHeight="1">
      <c r="A11" s="98"/>
      <c r="B11" s="117"/>
      <c r="C11" s="118"/>
      <c r="D11" s="118"/>
      <c r="E11" s="118"/>
      <c r="F11" s="118"/>
      <c r="G11" s="98"/>
      <c r="H11" s="98"/>
      <c r="I11" s="98"/>
      <c r="J11" s="116"/>
      <c r="K11" s="116"/>
      <c r="L11" s="116"/>
      <c r="M11" s="116"/>
      <c r="N11" s="116"/>
      <c r="O11" s="98"/>
      <c r="P11" s="98"/>
      <c r="Q11" s="98"/>
      <c r="R11" s="98"/>
      <c r="S11" s="98"/>
      <c r="T11" s="98"/>
      <c r="U11" s="4"/>
    </row>
    <row r="12" spans="1:22" ht="18.75" customHeight="1">
      <c r="A12" s="123" t="s">
        <v>269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"/>
      <c r="U12" s="6"/>
    </row>
    <row r="13" spans="1:22">
      <c r="A13" s="133" t="s">
        <v>349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7"/>
      <c r="V13" s="19"/>
    </row>
    <row r="14" spans="1:22">
      <c r="A14" s="9"/>
      <c r="B14" s="9"/>
      <c r="C14" s="9"/>
      <c r="D14" s="84"/>
      <c r="E14" s="9"/>
      <c r="F14" s="9"/>
      <c r="H14" s="9"/>
      <c r="J14" s="22"/>
      <c r="K14" s="9"/>
      <c r="L14" s="22"/>
      <c r="M14" s="22"/>
      <c r="N14" s="22"/>
      <c r="O14" s="22"/>
      <c r="P14" s="22"/>
      <c r="Q14" s="22"/>
      <c r="R14" s="22"/>
      <c r="S14" s="22"/>
    </row>
    <row r="15" spans="1:22">
      <c r="A15" s="9"/>
      <c r="B15" s="9"/>
      <c r="C15" s="9"/>
      <c r="D15" s="9"/>
      <c r="E15" s="9"/>
      <c r="F15" s="22"/>
      <c r="G15" s="22"/>
      <c r="H15" s="22"/>
      <c r="I15" s="22"/>
      <c r="J15" s="22"/>
      <c r="K15" s="104"/>
      <c r="L15" s="22"/>
      <c r="M15" s="22"/>
      <c r="N15" s="22"/>
      <c r="O15" s="22"/>
      <c r="P15" s="22"/>
      <c r="Q15" s="22"/>
      <c r="R15" s="22"/>
      <c r="S15" s="22"/>
    </row>
    <row r="16" spans="1:22" ht="66.75" customHeight="1">
      <c r="A16" s="124" t="s">
        <v>255</v>
      </c>
      <c r="B16" s="124" t="s">
        <v>7</v>
      </c>
      <c r="C16" s="124" t="s">
        <v>256</v>
      </c>
      <c r="D16" s="124" t="s">
        <v>8</v>
      </c>
      <c r="E16" s="124" t="s">
        <v>271</v>
      </c>
      <c r="F16" s="134" t="s">
        <v>291</v>
      </c>
      <c r="G16" s="137" t="s">
        <v>272</v>
      </c>
      <c r="H16" s="145"/>
      <c r="I16" s="146"/>
      <c r="J16" s="145"/>
      <c r="K16" s="146"/>
      <c r="L16" s="147"/>
      <c r="M16" s="146"/>
      <c r="N16" s="147"/>
      <c r="O16" s="146"/>
      <c r="P16" s="143"/>
      <c r="Q16" s="134" t="s">
        <v>258</v>
      </c>
      <c r="R16" s="137" t="s">
        <v>257</v>
      </c>
      <c r="S16" s="143"/>
      <c r="T16" s="140" t="s">
        <v>1</v>
      </c>
      <c r="U16" s="134" t="s">
        <v>1</v>
      </c>
    </row>
    <row r="17" spans="1:24" ht="43.5" customHeight="1">
      <c r="A17" s="125"/>
      <c r="B17" s="125"/>
      <c r="C17" s="125"/>
      <c r="D17" s="125"/>
      <c r="E17" s="125"/>
      <c r="F17" s="135"/>
      <c r="G17" s="137" t="s">
        <v>6</v>
      </c>
      <c r="H17" s="138"/>
      <c r="I17" s="137" t="s">
        <v>233</v>
      </c>
      <c r="J17" s="138"/>
      <c r="K17" s="139" t="s">
        <v>234</v>
      </c>
      <c r="L17" s="138"/>
      <c r="M17" s="137" t="s">
        <v>241</v>
      </c>
      <c r="N17" s="144"/>
      <c r="O17" s="137" t="s">
        <v>235</v>
      </c>
      <c r="P17" s="143"/>
      <c r="Q17" s="135"/>
      <c r="R17" s="134" t="s">
        <v>2</v>
      </c>
      <c r="S17" s="134" t="s">
        <v>3</v>
      </c>
      <c r="T17" s="141"/>
      <c r="U17" s="135"/>
      <c r="X17" s="43"/>
    </row>
    <row r="18" spans="1:24" ht="148.5" customHeight="1">
      <c r="A18" s="126"/>
      <c r="B18" s="126"/>
      <c r="C18" s="126"/>
      <c r="D18" s="126"/>
      <c r="E18" s="126"/>
      <c r="F18" s="136"/>
      <c r="G18" s="15" t="s">
        <v>4</v>
      </c>
      <c r="H18" s="27" t="s">
        <v>5</v>
      </c>
      <c r="I18" s="15" t="s">
        <v>4</v>
      </c>
      <c r="J18" s="27" t="s">
        <v>5</v>
      </c>
      <c r="K18" s="27" t="s">
        <v>4</v>
      </c>
      <c r="L18" s="27" t="s">
        <v>5</v>
      </c>
      <c r="M18" s="15" t="s">
        <v>4</v>
      </c>
      <c r="N18" s="27" t="s">
        <v>5</v>
      </c>
      <c r="O18" s="15" t="s">
        <v>4</v>
      </c>
      <c r="P18" s="41" t="s">
        <v>5</v>
      </c>
      <c r="Q18" s="136"/>
      <c r="R18" s="136"/>
      <c r="S18" s="136"/>
      <c r="T18" s="142"/>
      <c r="U18" s="136"/>
    </row>
    <row r="19" spans="1:24" ht="27" customHeight="1">
      <c r="A19" s="27">
        <v>1</v>
      </c>
      <c r="B19" s="27">
        <f>A19+1</f>
        <v>2</v>
      </c>
      <c r="C19" s="27">
        <f>B19+1</f>
        <v>3</v>
      </c>
      <c r="D19" s="27">
        <v>4</v>
      </c>
      <c r="E19" s="27">
        <f t="shared" ref="E19:T19" si="0">D19+1</f>
        <v>5</v>
      </c>
      <c r="F19" s="15">
        <f t="shared" si="0"/>
        <v>6</v>
      </c>
      <c r="G19" s="15">
        <f>F19+1</f>
        <v>7</v>
      </c>
      <c r="H19" s="27">
        <f>G19+1</f>
        <v>8</v>
      </c>
      <c r="I19" s="15">
        <f>H19+1</f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15">
        <f t="shared" si="0"/>
        <v>13</v>
      </c>
      <c r="N19" s="27">
        <f t="shared" si="0"/>
        <v>14</v>
      </c>
      <c r="O19" s="15">
        <f t="shared" si="0"/>
        <v>15</v>
      </c>
      <c r="P19" s="16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v>20</v>
      </c>
    </row>
    <row r="20" spans="1:24" s="51" customFormat="1" ht="38.25" customHeight="1">
      <c r="A20" s="64" t="s">
        <v>12</v>
      </c>
      <c r="B20" s="65" t="s">
        <v>13</v>
      </c>
      <c r="C20" s="53" t="s">
        <v>10</v>
      </c>
      <c r="D20" s="28">
        <f t="shared" ref="D20:K20" si="1">SUM(D21,D28,D36,D42)</f>
        <v>26196.373405680002</v>
      </c>
      <c r="E20" s="28">
        <f t="shared" si="1"/>
        <v>3457.5781509199996</v>
      </c>
      <c r="F20" s="28">
        <f t="shared" si="1"/>
        <v>22738.79525476</v>
      </c>
      <c r="G20" s="28">
        <f t="shared" si="1"/>
        <v>7052.8553889900004</v>
      </c>
      <c r="H20" s="28">
        <f t="shared" si="1"/>
        <v>792.67852889000005</v>
      </c>
      <c r="I20" s="28">
        <f t="shared" si="1"/>
        <v>1585.4921029100001</v>
      </c>
      <c r="J20" s="28">
        <f t="shared" si="1"/>
        <v>792.67852889000005</v>
      </c>
      <c r="K20" s="28">
        <f t="shared" si="1"/>
        <v>2482.0440704079997</v>
      </c>
      <c r="L20" s="28">
        <f t="shared" ref="L20:Q20" si="2">SUM(L21,L28,L36,L42)</f>
        <v>0</v>
      </c>
      <c r="M20" s="28">
        <f t="shared" si="2"/>
        <v>1651.4068163069999</v>
      </c>
      <c r="N20" s="28">
        <f t="shared" si="2"/>
        <v>0</v>
      </c>
      <c r="O20" s="28">
        <f t="shared" si="2"/>
        <v>1333.9123993650001</v>
      </c>
      <c r="P20" s="28">
        <f t="shared" si="2"/>
        <v>0</v>
      </c>
      <c r="Q20" s="28">
        <f t="shared" si="2"/>
        <v>21946.116725870001</v>
      </c>
      <c r="R20" s="28">
        <f>H20-I20</f>
        <v>-792.81357402000003</v>
      </c>
      <c r="S20" s="70">
        <f>IF((I20),R20/(I20),"нд")</f>
        <v>-0.50004258776494448</v>
      </c>
      <c r="T20" s="71"/>
      <c r="U20" s="48" t="s">
        <v>270</v>
      </c>
      <c r="V20" s="72"/>
    </row>
    <row r="21" spans="1:24" s="25" customFormat="1" ht="56.25" customHeight="1">
      <c r="A21" s="64" t="s">
        <v>14</v>
      </c>
      <c r="B21" s="65" t="s">
        <v>15</v>
      </c>
      <c r="C21" s="53" t="s">
        <v>10</v>
      </c>
      <c r="D21" s="28">
        <f>SUM(D22:D27)</f>
        <v>25371.26055993</v>
      </c>
      <c r="E21" s="28">
        <f>SUM(E22:E27)</f>
        <v>3024.0548029399997</v>
      </c>
      <c r="F21" s="28">
        <f>SUM(F22:F27)</f>
        <v>22347.205756989999</v>
      </c>
      <c r="G21" s="28">
        <f t="shared" ref="G21:Q21" si="3">SUM(G22:G27)</f>
        <v>6833.7324205600007</v>
      </c>
      <c r="H21" s="28">
        <f>SUM(H22:H27)</f>
        <v>765.03537095000002</v>
      </c>
      <c r="I21" s="28">
        <f t="shared" si="3"/>
        <v>1585.4921029100001</v>
      </c>
      <c r="J21" s="28">
        <f t="shared" si="3"/>
        <v>765.03537095000002</v>
      </c>
      <c r="K21" s="28">
        <f t="shared" si="3"/>
        <v>2466.6198125279998</v>
      </c>
      <c r="L21" s="28">
        <f t="shared" si="3"/>
        <v>0</v>
      </c>
      <c r="M21" s="28">
        <f t="shared" si="3"/>
        <v>1595.7630794569998</v>
      </c>
      <c r="N21" s="28">
        <f t="shared" si="3"/>
        <v>0</v>
      </c>
      <c r="O21" s="28">
        <f t="shared" si="3"/>
        <v>1185.8574256649999</v>
      </c>
      <c r="P21" s="28">
        <f t="shared" si="3"/>
        <v>0</v>
      </c>
      <c r="Q21" s="28">
        <f t="shared" si="3"/>
        <v>21582.170386040001</v>
      </c>
      <c r="R21" s="28">
        <f t="shared" ref="R21:R84" si="4">H21-I21</f>
        <v>-820.45673196000007</v>
      </c>
      <c r="S21" s="70">
        <f t="shared" ref="S21:S84" si="5">IF((I21),R21/(I21),"нд")</f>
        <v>-0.5174776528083237</v>
      </c>
      <c r="T21" s="71"/>
      <c r="U21" s="48" t="s">
        <v>270</v>
      </c>
      <c r="V21" s="61"/>
      <c r="X21" s="62"/>
    </row>
    <row r="22" spans="1:24" s="25" customFormat="1" ht="30" customHeight="1">
      <c r="A22" s="64" t="s">
        <v>16</v>
      </c>
      <c r="B22" s="65" t="s">
        <v>17</v>
      </c>
      <c r="C22" s="53" t="s">
        <v>10</v>
      </c>
      <c r="D22" s="28">
        <f>D45</f>
        <v>41.036065100000002</v>
      </c>
      <c r="E22" s="28">
        <f>E45</f>
        <v>14.05641578</v>
      </c>
      <c r="F22" s="28">
        <f>F45</f>
        <v>26.97964932</v>
      </c>
      <c r="G22" s="28">
        <f t="shared" ref="G22:I22" si="6">G45</f>
        <v>4.17</v>
      </c>
      <c r="H22" s="28">
        <f t="shared" si="6"/>
        <v>0.96373094000000004</v>
      </c>
      <c r="I22" s="28">
        <f t="shared" si="6"/>
        <v>0</v>
      </c>
      <c r="J22" s="28">
        <f t="shared" ref="J22:N22" si="7">J45</f>
        <v>0.96373094000000004</v>
      </c>
      <c r="K22" s="28">
        <f t="shared" si="7"/>
        <v>0.41699999999999998</v>
      </c>
      <c r="L22" s="28">
        <f t="shared" si="7"/>
        <v>0</v>
      </c>
      <c r="M22" s="28">
        <f t="shared" si="7"/>
        <v>1.6679999999999999</v>
      </c>
      <c r="N22" s="28">
        <f t="shared" si="7"/>
        <v>0</v>
      </c>
      <c r="O22" s="28">
        <f>O45</f>
        <v>2.085</v>
      </c>
      <c r="P22" s="28">
        <f>P45</f>
        <v>0</v>
      </c>
      <c r="Q22" s="28">
        <f>Q45</f>
        <v>26.015918379999999</v>
      </c>
      <c r="R22" s="28">
        <f t="shared" si="4"/>
        <v>0.96373094000000004</v>
      </c>
      <c r="S22" s="70" t="str">
        <f t="shared" si="5"/>
        <v>нд</v>
      </c>
      <c r="T22" s="71"/>
      <c r="U22" s="48" t="s">
        <v>270</v>
      </c>
      <c r="V22" s="73"/>
      <c r="W22" s="63"/>
    </row>
    <row r="23" spans="1:24" s="25" customFormat="1" ht="39" customHeight="1">
      <c r="A23" s="64" t="s">
        <v>18</v>
      </c>
      <c r="B23" s="65" t="s">
        <v>19</v>
      </c>
      <c r="C23" s="53" t="s">
        <v>10</v>
      </c>
      <c r="D23" s="28">
        <f>D65</f>
        <v>376.15752805</v>
      </c>
      <c r="E23" s="28">
        <f>E65</f>
        <v>122.1834923</v>
      </c>
      <c r="F23" s="28">
        <f>F65</f>
        <v>253.97403575000001</v>
      </c>
      <c r="G23" s="28">
        <f>G65</f>
        <v>115.28816006</v>
      </c>
      <c r="H23" s="28">
        <f t="shared" ref="H23:Q23" si="8">H65</f>
        <v>5.2454721099999997</v>
      </c>
      <c r="I23" s="28">
        <f t="shared" si="8"/>
        <v>0</v>
      </c>
      <c r="J23" s="28">
        <f t="shared" si="8"/>
        <v>5.2454721099999997</v>
      </c>
      <c r="K23" s="28">
        <f t="shared" si="8"/>
        <v>37.276248019999997</v>
      </c>
      <c r="L23" s="28">
        <f t="shared" si="8"/>
        <v>0</v>
      </c>
      <c r="M23" s="28">
        <f t="shared" si="8"/>
        <v>76.450612039999996</v>
      </c>
      <c r="N23" s="28">
        <f t="shared" si="8"/>
        <v>0</v>
      </c>
      <c r="O23" s="28">
        <f t="shared" si="8"/>
        <v>1.5612999999999999</v>
      </c>
      <c r="P23" s="28">
        <f t="shared" si="8"/>
        <v>0</v>
      </c>
      <c r="Q23" s="28">
        <f t="shared" si="8"/>
        <v>248.72856364000003</v>
      </c>
      <c r="R23" s="28">
        <f t="shared" si="4"/>
        <v>5.2454721099999997</v>
      </c>
      <c r="S23" s="70" t="str">
        <f t="shared" si="5"/>
        <v>нд</v>
      </c>
      <c r="T23" s="71"/>
      <c r="U23" s="48" t="s">
        <v>270</v>
      </c>
      <c r="X23" s="61"/>
    </row>
    <row r="24" spans="1:24" s="25" customFormat="1" ht="69.75" customHeight="1">
      <c r="A24" s="64" t="s">
        <v>20</v>
      </c>
      <c r="B24" s="65" t="s">
        <v>21</v>
      </c>
      <c r="C24" s="53" t="s">
        <v>10</v>
      </c>
      <c r="D24" s="28">
        <f t="shared" ref="D24:Q24" si="9">D79</f>
        <v>24918.202731379999</v>
      </c>
      <c r="E24" s="28">
        <f t="shared" si="9"/>
        <v>2887.8148948599996</v>
      </c>
      <c r="F24" s="28">
        <f t="shared" si="9"/>
        <v>22030.38783652</v>
      </c>
      <c r="G24" s="28">
        <f>G79</f>
        <v>6678.9576671000004</v>
      </c>
      <c r="H24" s="28">
        <f t="shared" si="9"/>
        <v>758.68737529999999</v>
      </c>
      <c r="I24" s="28">
        <f t="shared" si="9"/>
        <v>1585.4921029100001</v>
      </c>
      <c r="J24" s="28">
        <f t="shared" si="9"/>
        <v>758.68737529999999</v>
      </c>
      <c r="K24" s="28">
        <f t="shared" si="9"/>
        <v>2420.3145864799999</v>
      </c>
      <c r="L24" s="28">
        <f t="shared" si="9"/>
        <v>0</v>
      </c>
      <c r="M24" s="28">
        <f t="shared" si="9"/>
        <v>1498.5233593399998</v>
      </c>
      <c r="N24" s="28">
        <f t="shared" si="9"/>
        <v>0</v>
      </c>
      <c r="O24" s="28">
        <f t="shared" si="9"/>
        <v>1174.6276183699999</v>
      </c>
      <c r="P24" s="28">
        <f t="shared" si="9"/>
        <v>0</v>
      </c>
      <c r="Q24" s="28">
        <f t="shared" si="9"/>
        <v>21271.70046122</v>
      </c>
      <c r="R24" s="28">
        <f t="shared" si="4"/>
        <v>-826.8047276100001</v>
      </c>
      <c r="S24" s="70">
        <f t="shared" si="5"/>
        <v>-0.52148145430209902</v>
      </c>
      <c r="T24" s="71"/>
      <c r="U24" s="48" t="s">
        <v>270</v>
      </c>
      <c r="V24" s="50"/>
    </row>
    <row r="25" spans="1:24" s="25" customFormat="1" ht="35.25" customHeight="1">
      <c r="A25" s="64" t="s">
        <v>22</v>
      </c>
      <c r="B25" s="65" t="s">
        <v>23</v>
      </c>
      <c r="C25" s="53" t="s">
        <v>10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f t="shared" si="4"/>
        <v>0</v>
      </c>
      <c r="S25" s="70" t="str">
        <f t="shared" si="5"/>
        <v>нд</v>
      </c>
      <c r="T25" s="71"/>
      <c r="U25" s="48" t="s">
        <v>270</v>
      </c>
    </row>
    <row r="26" spans="1:24" s="25" customFormat="1" ht="47.25" customHeight="1">
      <c r="A26" s="64" t="s">
        <v>24</v>
      </c>
      <c r="B26" s="65" t="s">
        <v>25</v>
      </c>
      <c r="C26" s="53" t="s">
        <v>10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f t="shared" si="4"/>
        <v>0</v>
      </c>
      <c r="S26" s="70" t="str">
        <f t="shared" si="5"/>
        <v>нд</v>
      </c>
      <c r="T26" s="71"/>
      <c r="U26" s="48" t="s">
        <v>270</v>
      </c>
    </row>
    <row r="27" spans="1:24" s="25" customFormat="1" ht="30" customHeight="1">
      <c r="A27" s="64" t="s">
        <v>26</v>
      </c>
      <c r="B27" s="65" t="s">
        <v>27</v>
      </c>
      <c r="C27" s="53" t="s">
        <v>10</v>
      </c>
      <c r="D27" s="28">
        <f>D86</f>
        <v>35.864235400000005</v>
      </c>
      <c r="E27" s="28">
        <f>E86</f>
        <v>0</v>
      </c>
      <c r="F27" s="28">
        <f>F86</f>
        <v>35.864235400000005</v>
      </c>
      <c r="G27" s="28">
        <f t="shared" ref="G27:I27" si="10">G86</f>
        <v>35.316593400000002</v>
      </c>
      <c r="H27" s="28">
        <f t="shared" si="10"/>
        <v>0.13879259999999999</v>
      </c>
      <c r="I27" s="28">
        <f t="shared" si="10"/>
        <v>0</v>
      </c>
      <c r="J27" s="28">
        <f t="shared" ref="J27" si="11">J86</f>
        <v>0.13879259999999999</v>
      </c>
      <c r="K27" s="28">
        <f>K86</f>
        <v>8.6119780279999993</v>
      </c>
      <c r="L27" s="28">
        <f t="shared" ref="L27:P27" si="12">L86</f>
        <v>0</v>
      </c>
      <c r="M27" s="28">
        <f>M86</f>
        <v>19.121108077000002</v>
      </c>
      <c r="N27" s="28">
        <f t="shared" si="12"/>
        <v>0</v>
      </c>
      <c r="O27" s="28">
        <f t="shared" si="12"/>
        <v>7.5835072949999995</v>
      </c>
      <c r="P27" s="28">
        <f t="shared" si="12"/>
        <v>0</v>
      </c>
      <c r="Q27" s="28">
        <f>Q86</f>
        <v>35.725442800000003</v>
      </c>
      <c r="R27" s="28">
        <f t="shared" si="4"/>
        <v>0.13879259999999999</v>
      </c>
      <c r="S27" s="70" t="str">
        <f t="shared" si="5"/>
        <v>нд</v>
      </c>
      <c r="T27" s="71"/>
      <c r="U27" s="48" t="s">
        <v>270</v>
      </c>
    </row>
    <row r="28" spans="1:24" s="25" customFormat="1" ht="31.5" customHeight="1">
      <c r="A28" s="64" t="s">
        <v>28</v>
      </c>
      <c r="B28" s="65" t="s">
        <v>29</v>
      </c>
      <c r="C28" s="53" t="s">
        <v>10</v>
      </c>
      <c r="D28" s="28">
        <f>SUM(D29:D35)</f>
        <v>825.11284575000002</v>
      </c>
      <c r="E28" s="28">
        <f>SUM(E29:E35)</f>
        <v>433.52334798000004</v>
      </c>
      <c r="F28" s="28">
        <f>SUM(F29:F35)</f>
        <v>391.58949776999998</v>
      </c>
      <c r="G28" s="28">
        <f>SUM(G29:G35)</f>
        <v>219.12296843000001</v>
      </c>
      <c r="H28" s="28">
        <f>SUM(H29:H35)</f>
        <v>27.643157939999998</v>
      </c>
      <c r="I28" s="28">
        <f t="shared" ref="I28" si="13">SUM(I29:I35)</f>
        <v>0</v>
      </c>
      <c r="J28" s="28">
        <f>SUM(J29:J35)</f>
        <v>27.643157939999998</v>
      </c>
      <c r="K28" s="28">
        <f>SUM(K29:K35)</f>
        <v>15.424257879999999</v>
      </c>
      <c r="L28" s="28">
        <f t="shared" ref="L28:P28" si="14">SUM(L29:L35)</f>
        <v>0</v>
      </c>
      <c r="M28" s="28">
        <f t="shared" si="14"/>
        <v>55.643736849999996</v>
      </c>
      <c r="N28" s="28">
        <f t="shared" si="14"/>
        <v>0</v>
      </c>
      <c r="O28" s="28">
        <f>SUM(O29:O35)</f>
        <v>148.05497370000001</v>
      </c>
      <c r="P28" s="28">
        <f t="shared" si="14"/>
        <v>0</v>
      </c>
      <c r="Q28" s="28">
        <f>SUM(Q29:Q35)</f>
        <v>363.94633983</v>
      </c>
      <c r="R28" s="28">
        <f t="shared" si="4"/>
        <v>27.643157939999998</v>
      </c>
      <c r="S28" s="70" t="str">
        <f t="shared" si="5"/>
        <v>нд</v>
      </c>
      <c r="T28" s="71"/>
      <c r="U28" s="48" t="s">
        <v>270</v>
      </c>
      <c r="V28" s="42"/>
    </row>
    <row r="29" spans="1:24" s="25" customFormat="1" ht="35.25" customHeight="1">
      <c r="A29" s="64" t="s">
        <v>30</v>
      </c>
      <c r="B29" s="65" t="s">
        <v>31</v>
      </c>
      <c r="C29" s="53" t="s">
        <v>10</v>
      </c>
      <c r="D29" s="28">
        <f>D96</f>
        <v>0</v>
      </c>
      <c r="E29" s="28">
        <f>E96</f>
        <v>0</v>
      </c>
      <c r="F29" s="28">
        <f>F96</f>
        <v>0</v>
      </c>
      <c r="G29" s="28">
        <f t="shared" ref="G29:Q29" si="15">G96</f>
        <v>0</v>
      </c>
      <c r="H29" s="28">
        <f>H96</f>
        <v>0</v>
      </c>
      <c r="I29" s="28">
        <f t="shared" si="15"/>
        <v>0</v>
      </c>
      <c r="J29" s="28">
        <f t="shared" si="15"/>
        <v>0</v>
      </c>
      <c r="K29" s="28">
        <f t="shared" si="15"/>
        <v>0</v>
      </c>
      <c r="L29" s="28">
        <f t="shared" si="15"/>
        <v>0</v>
      </c>
      <c r="M29" s="28">
        <f t="shared" si="15"/>
        <v>0</v>
      </c>
      <c r="N29" s="28">
        <f t="shared" si="15"/>
        <v>0</v>
      </c>
      <c r="O29" s="28">
        <f t="shared" si="15"/>
        <v>0</v>
      </c>
      <c r="P29" s="28">
        <f t="shared" si="15"/>
        <v>0</v>
      </c>
      <c r="Q29" s="28">
        <f t="shared" si="15"/>
        <v>0</v>
      </c>
      <c r="R29" s="28">
        <f t="shared" si="4"/>
        <v>0</v>
      </c>
      <c r="S29" s="70" t="str">
        <f t="shared" si="5"/>
        <v>нд</v>
      </c>
      <c r="T29" s="71"/>
      <c r="U29" s="48" t="s">
        <v>270</v>
      </c>
    </row>
    <row r="30" spans="1:24" s="25" customFormat="1" ht="21.75" customHeight="1">
      <c r="A30" s="64" t="s">
        <v>32</v>
      </c>
      <c r="B30" s="65" t="s">
        <v>33</v>
      </c>
      <c r="C30" s="53" t="s">
        <v>10</v>
      </c>
      <c r="D30" s="28">
        <f>D110</f>
        <v>469.63837985999999</v>
      </c>
      <c r="E30" s="28">
        <f>E110</f>
        <v>381.10733754000006</v>
      </c>
      <c r="F30" s="28">
        <f>F110</f>
        <v>88.531042319999983</v>
      </c>
      <c r="G30" s="28">
        <f t="shared" ref="G30:I30" si="16">G110</f>
        <v>27</v>
      </c>
      <c r="H30" s="28">
        <f>H110</f>
        <v>23.35337294</v>
      </c>
      <c r="I30" s="28">
        <f t="shared" si="16"/>
        <v>0</v>
      </c>
      <c r="J30" s="28">
        <f t="shared" ref="J30:P30" si="17">J110</f>
        <v>23.35337294</v>
      </c>
      <c r="K30" s="28">
        <f>K110</f>
        <v>0</v>
      </c>
      <c r="L30" s="28">
        <f t="shared" si="17"/>
        <v>0</v>
      </c>
      <c r="M30" s="28">
        <f t="shared" si="17"/>
        <v>9.46108057</v>
      </c>
      <c r="N30" s="28">
        <f t="shared" si="17"/>
        <v>0</v>
      </c>
      <c r="O30" s="28">
        <f>O110</f>
        <v>17.53891943</v>
      </c>
      <c r="P30" s="28">
        <f t="shared" si="17"/>
        <v>0</v>
      </c>
      <c r="Q30" s="28">
        <f>Q110</f>
        <v>65.177669379999998</v>
      </c>
      <c r="R30" s="28">
        <f t="shared" si="4"/>
        <v>23.35337294</v>
      </c>
      <c r="S30" s="70" t="str">
        <f t="shared" si="5"/>
        <v>нд</v>
      </c>
      <c r="T30" s="71"/>
      <c r="U30" s="48" t="s">
        <v>270</v>
      </c>
    </row>
    <row r="31" spans="1:24" s="25" customFormat="1" ht="27" customHeight="1">
      <c r="A31" s="64" t="s">
        <v>34</v>
      </c>
      <c r="B31" s="65" t="s">
        <v>35</v>
      </c>
      <c r="C31" s="53" t="s">
        <v>10</v>
      </c>
      <c r="D31" s="28">
        <f>D118</f>
        <v>144.55629893</v>
      </c>
      <c r="E31" s="28">
        <f>E118</f>
        <v>19.368220040000001</v>
      </c>
      <c r="F31" s="28">
        <f>F118</f>
        <v>125.18807889000001</v>
      </c>
      <c r="G31" s="28">
        <f>G118</f>
        <v>64.004017189999999</v>
      </c>
      <c r="H31" s="28">
        <f>H118</f>
        <v>0.72</v>
      </c>
      <c r="I31" s="28">
        <f t="shared" ref="I31" si="18">I118</f>
        <v>0</v>
      </c>
      <c r="J31" s="28">
        <f>J118</f>
        <v>0.72</v>
      </c>
      <c r="K31" s="28">
        <f>K118</f>
        <v>3.9</v>
      </c>
      <c r="L31" s="28">
        <f t="shared" ref="L31:P31" si="19">L118</f>
        <v>0</v>
      </c>
      <c r="M31" s="28">
        <f t="shared" si="19"/>
        <v>17.741599999999998</v>
      </c>
      <c r="N31" s="28">
        <f t="shared" si="19"/>
        <v>0</v>
      </c>
      <c r="O31" s="28">
        <f>O118</f>
        <v>42.362417190000002</v>
      </c>
      <c r="P31" s="28">
        <f t="shared" si="19"/>
        <v>0</v>
      </c>
      <c r="Q31" s="28">
        <f>Q118</f>
        <v>124.46807889000002</v>
      </c>
      <c r="R31" s="28">
        <f t="shared" si="4"/>
        <v>0.72</v>
      </c>
      <c r="S31" s="70" t="str">
        <f t="shared" si="5"/>
        <v>нд</v>
      </c>
      <c r="T31" s="71"/>
      <c r="U31" s="48" t="s">
        <v>270</v>
      </c>
    </row>
    <row r="32" spans="1:24" s="25" customFormat="1" ht="57" customHeight="1">
      <c r="A32" s="64" t="s">
        <v>36</v>
      </c>
      <c r="B32" s="65" t="s">
        <v>37</v>
      </c>
      <c r="C32" s="53" t="s">
        <v>10</v>
      </c>
      <c r="D32" s="28">
        <f>D128</f>
        <v>0</v>
      </c>
      <c r="E32" s="28">
        <f>E128</f>
        <v>0</v>
      </c>
      <c r="F32" s="28">
        <f>F128</f>
        <v>0</v>
      </c>
      <c r="G32" s="28">
        <f>G128</f>
        <v>0</v>
      </c>
      <c r="H32" s="28">
        <f>H128</f>
        <v>0</v>
      </c>
      <c r="I32" s="28">
        <v>0</v>
      </c>
      <c r="J32" s="28">
        <f>J128</f>
        <v>0</v>
      </c>
      <c r="K32" s="28">
        <v>0</v>
      </c>
      <c r="L32" s="28">
        <f>L128</f>
        <v>0</v>
      </c>
      <c r="M32" s="28">
        <v>0</v>
      </c>
      <c r="N32" s="28">
        <f>N128</f>
        <v>0</v>
      </c>
      <c r="O32" s="28">
        <f>O128</f>
        <v>0</v>
      </c>
      <c r="P32" s="28">
        <f t="shared" ref="P32" si="20">P128</f>
        <v>0</v>
      </c>
      <c r="Q32" s="28">
        <f>Q128</f>
        <v>0</v>
      </c>
      <c r="R32" s="28">
        <f t="shared" si="4"/>
        <v>0</v>
      </c>
      <c r="S32" s="70" t="str">
        <f t="shared" si="5"/>
        <v>нд</v>
      </c>
      <c r="T32" s="71"/>
      <c r="U32" s="48" t="s">
        <v>270</v>
      </c>
    </row>
    <row r="33" spans="1:22" s="25" customFormat="1" ht="31.5" customHeight="1">
      <c r="A33" s="64" t="s">
        <v>38</v>
      </c>
      <c r="B33" s="65" t="s">
        <v>39</v>
      </c>
      <c r="C33" s="53" t="s">
        <v>10</v>
      </c>
      <c r="D33" s="28">
        <f>D135</f>
        <v>106.77399289</v>
      </c>
      <c r="E33" s="28">
        <f>E135</f>
        <v>29.609874079999997</v>
      </c>
      <c r="F33" s="28">
        <f>F135</f>
        <v>77.164118810000005</v>
      </c>
      <c r="G33" s="28">
        <f>G135</f>
        <v>64.536059330000001</v>
      </c>
      <c r="H33" s="28">
        <f>H135</f>
        <v>0</v>
      </c>
      <c r="I33" s="28">
        <v>0</v>
      </c>
      <c r="J33" s="28">
        <f>J135</f>
        <v>0</v>
      </c>
      <c r="K33" s="28">
        <f>K135</f>
        <v>7.0583999999999998</v>
      </c>
      <c r="L33" s="28">
        <f t="shared" ref="L33:N33" si="21">L135</f>
        <v>0</v>
      </c>
      <c r="M33" s="28">
        <f t="shared" si="21"/>
        <v>14.1168</v>
      </c>
      <c r="N33" s="28">
        <f t="shared" si="21"/>
        <v>0</v>
      </c>
      <c r="O33" s="28">
        <f>O135</f>
        <v>43.360859329999997</v>
      </c>
      <c r="P33" s="28">
        <f>P135</f>
        <v>0</v>
      </c>
      <c r="Q33" s="28">
        <f>Q135</f>
        <v>77.164118810000005</v>
      </c>
      <c r="R33" s="28">
        <f t="shared" si="4"/>
        <v>0</v>
      </c>
      <c r="S33" s="70" t="str">
        <f t="shared" si="5"/>
        <v>нд</v>
      </c>
      <c r="T33" s="71"/>
      <c r="U33" s="48" t="s">
        <v>270</v>
      </c>
    </row>
    <row r="34" spans="1:22" s="25" customFormat="1" ht="33" customHeight="1">
      <c r="A34" s="64" t="s">
        <v>40</v>
      </c>
      <c r="B34" s="65" t="s">
        <v>25</v>
      </c>
      <c r="C34" s="53" t="s">
        <v>10</v>
      </c>
      <c r="D34" s="28">
        <f t="shared" ref="D34:H35" si="22">D143</f>
        <v>0</v>
      </c>
      <c r="E34" s="28">
        <f t="shared" si="22"/>
        <v>0</v>
      </c>
      <c r="F34" s="28">
        <f t="shared" si="22"/>
        <v>0</v>
      </c>
      <c r="G34" s="28">
        <f t="shared" si="22"/>
        <v>0</v>
      </c>
      <c r="H34" s="28">
        <f t="shared" si="22"/>
        <v>0</v>
      </c>
      <c r="I34" s="28">
        <v>0</v>
      </c>
      <c r="J34" s="28">
        <f>J143</f>
        <v>0</v>
      </c>
      <c r="K34" s="28">
        <f t="shared" ref="K34:N34" si="23">K143</f>
        <v>0</v>
      </c>
      <c r="L34" s="28">
        <f t="shared" si="23"/>
        <v>0</v>
      </c>
      <c r="M34" s="28">
        <f t="shared" si="23"/>
        <v>0</v>
      </c>
      <c r="N34" s="28">
        <f t="shared" si="23"/>
        <v>0</v>
      </c>
      <c r="O34" s="28">
        <f>O143</f>
        <v>0</v>
      </c>
      <c r="P34" s="28">
        <f>P143</f>
        <v>0</v>
      </c>
      <c r="Q34" s="28">
        <f>Q143</f>
        <v>0</v>
      </c>
      <c r="R34" s="28">
        <f t="shared" si="4"/>
        <v>0</v>
      </c>
      <c r="S34" s="70" t="str">
        <f t="shared" si="5"/>
        <v>нд</v>
      </c>
      <c r="T34" s="71"/>
      <c r="U34" s="48" t="s">
        <v>270</v>
      </c>
    </row>
    <row r="35" spans="1:22" s="25" customFormat="1" ht="51.75" customHeight="1">
      <c r="A35" s="64" t="s">
        <v>41</v>
      </c>
      <c r="B35" s="65" t="s">
        <v>27</v>
      </c>
      <c r="C35" s="53" t="s">
        <v>10</v>
      </c>
      <c r="D35" s="28">
        <f>D144</f>
        <v>104.14417406999999</v>
      </c>
      <c r="E35" s="28">
        <f t="shared" si="22"/>
        <v>3.4379163200000002</v>
      </c>
      <c r="F35" s="28">
        <f t="shared" si="22"/>
        <v>100.70625774999999</v>
      </c>
      <c r="G35" s="28">
        <f>G144</f>
        <v>63.582891909999994</v>
      </c>
      <c r="H35" s="28">
        <f>H144</f>
        <v>3.5697849999999995</v>
      </c>
      <c r="I35" s="28">
        <f t="shared" ref="I35:P35" si="24">I144</f>
        <v>0</v>
      </c>
      <c r="J35" s="28">
        <f>J144</f>
        <v>3.5697849999999995</v>
      </c>
      <c r="K35" s="28">
        <f>K144</f>
        <v>4.4658578799999997</v>
      </c>
      <c r="L35" s="28">
        <f t="shared" si="24"/>
        <v>0</v>
      </c>
      <c r="M35" s="28">
        <f t="shared" si="24"/>
        <v>14.32425628</v>
      </c>
      <c r="N35" s="28">
        <f t="shared" si="24"/>
        <v>0</v>
      </c>
      <c r="O35" s="28">
        <f t="shared" si="24"/>
        <v>44.792777750000006</v>
      </c>
      <c r="P35" s="28">
        <f t="shared" si="24"/>
        <v>0</v>
      </c>
      <c r="Q35" s="28">
        <f>Q144</f>
        <v>97.136472749999996</v>
      </c>
      <c r="R35" s="28">
        <f t="shared" si="4"/>
        <v>3.5697849999999995</v>
      </c>
      <c r="S35" s="70" t="str">
        <f t="shared" si="5"/>
        <v>нд</v>
      </c>
      <c r="T35" s="71"/>
      <c r="U35" s="48" t="s">
        <v>270</v>
      </c>
    </row>
    <row r="36" spans="1:22" s="25" customFormat="1" ht="46.5" customHeight="1">
      <c r="A36" s="64" t="s">
        <v>42</v>
      </c>
      <c r="B36" s="65" t="s">
        <v>43</v>
      </c>
      <c r="C36" s="53" t="s">
        <v>10</v>
      </c>
      <c r="D36" s="28">
        <f>SUM(D37:D41)</f>
        <v>0</v>
      </c>
      <c r="E36" s="28">
        <f>SUM(E37:E41)</f>
        <v>0</v>
      </c>
      <c r="F36" s="28">
        <f>SUM(F37:F41)</f>
        <v>0</v>
      </c>
      <c r="G36" s="28">
        <f>SUM(G37:G41)</f>
        <v>0</v>
      </c>
      <c r="H36" s="28">
        <f>SUM(H37:H41)</f>
        <v>0</v>
      </c>
      <c r="I36" s="28">
        <v>0</v>
      </c>
      <c r="J36" s="28">
        <f>SUM(J37:J41)</f>
        <v>0</v>
      </c>
      <c r="K36" s="28">
        <v>0</v>
      </c>
      <c r="L36" s="28">
        <f>SUM(L37:L41)</f>
        <v>0</v>
      </c>
      <c r="M36" s="28">
        <v>0</v>
      </c>
      <c r="N36" s="28">
        <f>SUM(N37:N41)</f>
        <v>0</v>
      </c>
      <c r="O36" s="28">
        <v>0</v>
      </c>
      <c r="P36" s="28">
        <f>SUM(P37:P41)</f>
        <v>0</v>
      </c>
      <c r="Q36" s="28">
        <f>SUM(Q37:Q41)</f>
        <v>0</v>
      </c>
      <c r="R36" s="28">
        <f t="shared" si="4"/>
        <v>0</v>
      </c>
      <c r="S36" s="70" t="str">
        <f t="shared" si="5"/>
        <v>нд</v>
      </c>
      <c r="T36" s="71"/>
      <c r="U36" s="48" t="s">
        <v>270</v>
      </c>
    </row>
    <row r="37" spans="1:22" s="25" customFormat="1" ht="60" customHeight="1">
      <c r="A37" s="64" t="s">
        <v>44</v>
      </c>
      <c r="B37" s="65" t="s">
        <v>33</v>
      </c>
      <c r="C37" s="53" t="s">
        <v>10</v>
      </c>
      <c r="D37" s="28">
        <f>D170</f>
        <v>0</v>
      </c>
      <c r="E37" s="28">
        <f>E170</f>
        <v>0</v>
      </c>
      <c r="F37" s="28">
        <f>F170</f>
        <v>0</v>
      </c>
      <c r="G37" s="28">
        <f>G170</f>
        <v>0</v>
      </c>
      <c r="H37" s="28">
        <f>H170</f>
        <v>0</v>
      </c>
      <c r="I37" s="28">
        <v>0</v>
      </c>
      <c r="J37" s="28">
        <f>J170</f>
        <v>0</v>
      </c>
      <c r="K37" s="28">
        <v>0</v>
      </c>
      <c r="L37" s="28">
        <f>L170</f>
        <v>0</v>
      </c>
      <c r="M37" s="28">
        <v>0</v>
      </c>
      <c r="N37" s="28">
        <f>N170</f>
        <v>0</v>
      </c>
      <c r="O37" s="28">
        <v>0</v>
      </c>
      <c r="P37" s="28">
        <f>P170</f>
        <v>0</v>
      </c>
      <c r="Q37" s="28">
        <f>Q170</f>
        <v>0</v>
      </c>
      <c r="R37" s="28">
        <f t="shared" si="4"/>
        <v>0</v>
      </c>
      <c r="S37" s="70" t="str">
        <f t="shared" si="5"/>
        <v>нд</v>
      </c>
      <c r="T37" s="71"/>
      <c r="U37" s="48" t="s">
        <v>270</v>
      </c>
    </row>
    <row r="38" spans="1:22" s="25" customFormat="1" ht="46.5" customHeight="1">
      <c r="A38" s="64" t="s">
        <v>45</v>
      </c>
      <c r="B38" s="65" t="s">
        <v>46</v>
      </c>
      <c r="C38" s="53" t="s">
        <v>10</v>
      </c>
      <c r="D38" s="28">
        <f>D176</f>
        <v>0</v>
      </c>
      <c r="E38" s="28">
        <f>E176</f>
        <v>0</v>
      </c>
      <c r="F38" s="28">
        <f>F176</f>
        <v>0</v>
      </c>
      <c r="G38" s="28">
        <f>G176</f>
        <v>0</v>
      </c>
      <c r="H38" s="28">
        <f>H176</f>
        <v>0</v>
      </c>
      <c r="I38" s="28">
        <v>0</v>
      </c>
      <c r="J38" s="28">
        <f t="shared" ref="J38:P38" si="25">J176</f>
        <v>0</v>
      </c>
      <c r="K38" s="28">
        <v>0</v>
      </c>
      <c r="L38" s="28">
        <f t="shared" si="25"/>
        <v>0</v>
      </c>
      <c r="M38" s="28">
        <v>0</v>
      </c>
      <c r="N38" s="28">
        <f t="shared" si="25"/>
        <v>0</v>
      </c>
      <c r="O38" s="28">
        <v>0</v>
      </c>
      <c r="P38" s="28">
        <f t="shared" si="25"/>
        <v>0</v>
      </c>
      <c r="Q38" s="28">
        <f>Q176</f>
        <v>0</v>
      </c>
      <c r="R38" s="28">
        <f t="shared" si="4"/>
        <v>0</v>
      </c>
      <c r="S38" s="70" t="str">
        <f t="shared" si="5"/>
        <v>нд</v>
      </c>
      <c r="T38" s="71"/>
      <c r="U38" s="48" t="s">
        <v>270</v>
      </c>
    </row>
    <row r="39" spans="1:22" s="25" customFormat="1" ht="45" customHeight="1">
      <c r="A39" s="64" t="s">
        <v>47</v>
      </c>
      <c r="B39" s="65" t="s">
        <v>48</v>
      </c>
      <c r="C39" s="53" t="s">
        <v>10</v>
      </c>
      <c r="D39" s="28">
        <f>D183</f>
        <v>0</v>
      </c>
      <c r="E39" s="28">
        <f>E183</f>
        <v>0</v>
      </c>
      <c r="F39" s="28">
        <f>F183</f>
        <v>0</v>
      </c>
      <c r="G39" s="28">
        <f>G183</f>
        <v>0</v>
      </c>
      <c r="H39" s="28">
        <f>H183</f>
        <v>0</v>
      </c>
      <c r="I39" s="28">
        <v>0</v>
      </c>
      <c r="J39" s="28">
        <f t="shared" ref="J39:P39" si="26">J183</f>
        <v>0</v>
      </c>
      <c r="K39" s="28">
        <v>0</v>
      </c>
      <c r="L39" s="28">
        <f t="shared" si="26"/>
        <v>0</v>
      </c>
      <c r="M39" s="28">
        <v>0</v>
      </c>
      <c r="N39" s="28">
        <f t="shared" si="26"/>
        <v>0</v>
      </c>
      <c r="O39" s="28">
        <v>0</v>
      </c>
      <c r="P39" s="28">
        <f t="shared" si="26"/>
        <v>0</v>
      </c>
      <c r="Q39" s="28">
        <f>Q183</f>
        <v>0</v>
      </c>
      <c r="R39" s="28">
        <f t="shared" si="4"/>
        <v>0</v>
      </c>
      <c r="S39" s="70" t="str">
        <f t="shared" si="5"/>
        <v>нд</v>
      </c>
      <c r="T39" s="71"/>
      <c r="U39" s="48" t="s">
        <v>270</v>
      </c>
    </row>
    <row r="40" spans="1:22" s="25" customFormat="1" ht="56.25" customHeight="1">
      <c r="A40" s="64" t="s">
        <v>49</v>
      </c>
      <c r="B40" s="65" t="s">
        <v>25</v>
      </c>
      <c r="C40" s="53" t="s">
        <v>10</v>
      </c>
      <c r="D40" s="28">
        <f t="shared" ref="D40:F41" si="27">D190</f>
        <v>0</v>
      </c>
      <c r="E40" s="28">
        <f t="shared" si="27"/>
        <v>0</v>
      </c>
      <c r="F40" s="28">
        <f t="shared" si="27"/>
        <v>0</v>
      </c>
      <c r="G40" s="28">
        <f t="shared" ref="G40:H42" si="28">G190</f>
        <v>0</v>
      </c>
      <c r="H40" s="28">
        <f t="shared" si="28"/>
        <v>0</v>
      </c>
      <c r="I40" s="28">
        <v>0</v>
      </c>
      <c r="J40" s="28">
        <f>J190</f>
        <v>0</v>
      </c>
      <c r="K40" s="28">
        <v>0</v>
      </c>
      <c r="L40" s="28">
        <f>L190</f>
        <v>0</v>
      </c>
      <c r="M40" s="28">
        <v>0</v>
      </c>
      <c r="N40" s="28">
        <f>N190</f>
        <v>0</v>
      </c>
      <c r="O40" s="28">
        <v>0</v>
      </c>
      <c r="P40" s="28">
        <f t="shared" ref="P40:Q42" si="29">P190</f>
        <v>0</v>
      </c>
      <c r="Q40" s="28">
        <f t="shared" si="29"/>
        <v>0</v>
      </c>
      <c r="R40" s="28">
        <f t="shared" si="4"/>
        <v>0</v>
      </c>
      <c r="S40" s="70" t="str">
        <f t="shared" si="5"/>
        <v>нд</v>
      </c>
      <c r="T40" s="71"/>
      <c r="U40" s="48" t="s">
        <v>270</v>
      </c>
    </row>
    <row r="41" spans="1:22" s="25" customFormat="1" ht="41.25" customHeight="1">
      <c r="A41" s="64" t="s">
        <v>50</v>
      </c>
      <c r="B41" s="65" t="s">
        <v>27</v>
      </c>
      <c r="C41" s="53" t="s">
        <v>10</v>
      </c>
      <c r="D41" s="28">
        <f t="shared" si="27"/>
        <v>0</v>
      </c>
      <c r="E41" s="28">
        <f t="shared" si="27"/>
        <v>0</v>
      </c>
      <c r="F41" s="28">
        <f t="shared" si="27"/>
        <v>0</v>
      </c>
      <c r="G41" s="28">
        <f t="shared" si="28"/>
        <v>0</v>
      </c>
      <c r="H41" s="28">
        <f t="shared" si="28"/>
        <v>0</v>
      </c>
      <c r="I41" s="28">
        <v>0</v>
      </c>
      <c r="J41" s="28">
        <f>J191</f>
        <v>0</v>
      </c>
      <c r="K41" s="28">
        <v>0</v>
      </c>
      <c r="L41" s="28">
        <f>L191</f>
        <v>0</v>
      </c>
      <c r="M41" s="28">
        <f>M191</f>
        <v>0</v>
      </c>
      <c r="N41" s="28">
        <f t="shared" ref="N41:P41" si="30">N191</f>
        <v>0</v>
      </c>
      <c r="O41" s="28">
        <f t="shared" si="30"/>
        <v>0</v>
      </c>
      <c r="P41" s="28">
        <f t="shared" si="30"/>
        <v>0</v>
      </c>
      <c r="Q41" s="28">
        <f t="shared" si="29"/>
        <v>0</v>
      </c>
      <c r="R41" s="28">
        <f t="shared" si="4"/>
        <v>0</v>
      </c>
      <c r="S41" s="70" t="str">
        <f t="shared" si="5"/>
        <v>нд</v>
      </c>
      <c r="T41" s="71"/>
      <c r="U41" s="48" t="s">
        <v>270</v>
      </c>
    </row>
    <row r="42" spans="1:22" s="25" customFormat="1" ht="58.5" customHeight="1">
      <c r="A42" s="64" t="s">
        <v>51</v>
      </c>
      <c r="B42" s="65" t="s">
        <v>52</v>
      </c>
      <c r="C42" s="53" t="s">
        <v>10</v>
      </c>
      <c r="D42" s="28">
        <f>D192</f>
        <v>0</v>
      </c>
      <c r="E42" s="28">
        <f>E192</f>
        <v>0</v>
      </c>
      <c r="F42" s="28">
        <f>F192</f>
        <v>0</v>
      </c>
      <c r="G42" s="28">
        <f t="shared" si="28"/>
        <v>0</v>
      </c>
      <c r="H42" s="28">
        <f t="shared" si="28"/>
        <v>0</v>
      </c>
      <c r="I42" s="28">
        <v>0</v>
      </c>
      <c r="J42" s="28">
        <f>J192</f>
        <v>0</v>
      </c>
      <c r="K42" s="28">
        <v>0</v>
      </c>
      <c r="L42" s="28">
        <f>L192</f>
        <v>0</v>
      </c>
      <c r="M42" s="28">
        <v>0</v>
      </c>
      <c r="N42" s="28">
        <f>N192</f>
        <v>0</v>
      </c>
      <c r="O42" s="28">
        <v>0</v>
      </c>
      <c r="P42" s="28">
        <f t="shared" si="29"/>
        <v>0</v>
      </c>
      <c r="Q42" s="28">
        <f t="shared" si="29"/>
        <v>0</v>
      </c>
      <c r="R42" s="28">
        <f t="shared" si="4"/>
        <v>0</v>
      </c>
      <c r="S42" s="70" t="str">
        <f t="shared" si="5"/>
        <v>нд</v>
      </c>
      <c r="T42" s="71"/>
      <c r="U42" s="48" t="s">
        <v>270</v>
      </c>
    </row>
    <row r="43" spans="1:22" s="25" customFormat="1" ht="48.75" customHeight="1">
      <c r="A43" s="109" t="s">
        <v>9</v>
      </c>
      <c r="B43" s="66" t="s">
        <v>53</v>
      </c>
      <c r="C43" s="53" t="s">
        <v>10</v>
      </c>
      <c r="D43" s="28">
        <f t="shared" ref="D43:Q43" si="31">SUM(D44,D95,D169,D192)</f>
        <v>26196.373405680002</v>
      </c>
      <c r="E43" s="28">
        <f t="shared" si="31"/>
        <v>3457.5781509199996</v>
      </c>
      <c r="F43" s="28">
        <f t="shared" si="31"/>
        <v>22738.79525476</v>
      </c>
      <c r="G43" s="28">
        <f t="shared" si="31"/>
        <v>7052.8553889900004</v>
      </c>
      <c r="H43" s="28">
        <f t="shared" si="31"/>
        <v>792.67852889000005</v>
      </c>
      <c r="I43" s="28">
        <f t="shared" si="31"/>
        <v>1585.4921029100001</v>
      </c>
      <c r="J43" s="28">
        <f t="shared" si="31"/>
        <v>792.67852889000005</v>
      </c>
      <c r="K43" s="28">
        <f t="shared" si="31"/>
        <v>2482.0440704079997</v>
      </c>
      <c r="L43" s="28">
        <f t="shared" si="31"/>
        <v>0</v>
      </c>
      <c r="M43" s="28">
        <f t="shared" si="31"/>
        <v>1651.4068163069999</v>
      </c>
      <c r="N43" s="28">
        <f t="shared" si="31"/>
        <v>0</v>
      </c>
      <c r="O43" s="28">
        <f t="shared" si="31"/>
        <v>1333.9123993650001</v>
      </c>
      <c r="P43" s="28">
        <f t="shared" si="31"/>
        <v>0</v>
      </c>
      <c r="Q43" s="28">
        <f t="shared" si="31"/>
        <v>21946.116725870001</v>
      </c>
      <c r="R43" s="28">
        <f t="shared" si="4"/>
        <v>-792.81357402000003</v>
      </c>
      <c r="S43" s="70">
        <f t="shared" si="5"/>
        <v>-0.50004258776494448</v>
      </c>
      <c r="T43" s="71"/>
      <c r="U43" s="48" t="s">
        <v>270</v>
      </c>
    </row>
    <row r="44" spans="1:22" s="25" customFormat="1" ht="78" customHeight="1">
      <c r="A44" s="109" t="s">
        <v>54</v>
      </c>
      <c r="B44" s="65" t="s">
        <v>15</v>
      </c>
      <c r="C44" s="53" t="s">
        <v>10</v>
      </c>
      <c r="D44" s="28">
        <f t="shared" ref="D44:Q44" si="32">SUM(D45,D65,D79,D84,D85,D86)</f>
        <v>25371.26055993</v>
      </c>
      <c r="E44" s="28">
        <f t="shared" si="32"/>
        <v>3024.0548029399997</v>
      </c>
      <c r="F44" s="28">
        <f t="shared" si="32"/>
        <v>22347.205756989999</v>
      </c>
      <c r="G44" s="28">
        <f>SUM(G45,G65,G79,G84,G85,G86)</f>
        <v>6833.7324205600007</v>
      </c>
      <c r="H44" s="28">
        <f t="shared" si="32"/>
        <v>765.03537095000002</v>
      </c>
      <c r="I44" s="28">
        <f t="shared" si="32"/>
        <v>1585.4921029100001</v>
      </c>
      <c r="J44" s="28">
        <f t="shared" si="32"/>
        <v>765.03537095000002</v>
      </c>
      <c r="K44" s="28">
        <f t="shared" si="32"/>
        <v>2466.6198125279998</v>
      </c>
      <c r="L44" s="28">
        <f t="shared" si="32"/>
        <v>0</v>
      </c>
      <c r="M44" s="28">
        <f t="shared" si="32"/>
        <v>1595.7630794569998</v>
      </c>
      <c r="N44" s="28">
        <f t="shared" si="32"/>
        <v>0</v>
      </c>
      <c r="O44" s="28">
        <f t="shared" si="32"/>
        <v>1185.8574256649999</v>
      </c>
      <c r="P44" s="28">
        <f t="shared" si="32"/>
        <v>0</v>
      </c>
      <c r="Q44" s="28">
        <f t="shared" si="32"/>
        <v>21582.170386040001</v>
      </c>
      <c r="R44" s="28">
        <f t="shared" si="4"/>
        <v>-820.45673196000007</v>
      </c>
      <c r="S44" s="70">
        <f t="shared" si="5"/>
        <v>-0.5174776528083237</v>
      </c>
      <c r="T44" s="71"/>
      <c r="U44" s="48" t="s">
        <v>270</v>
      </c>
    </row>
    <row r="45" spans="1:22" s="25" customFormat="1" ht="54.75" customHeight="1">
      <c r="A45" s="109" t="s">
        <v>55</v>
      </c>
      <c r="B45" s="65" t="s">
        <v>56</v>
      </c>
      <c r="C45" s="53" t="s">
        <v>10</v>
      </c>
      <c r="D45" s="28">
        <f>SUM(D46,D50,D53,D62)</f>
        <v>41.036065100000002</v>
      </c>
      <c r="E45" s="28">
        <f>SUM(E46,E50,E53,E62)</f>
        <v>14.05641578</v>
      </c>
      <c r="F45" s="28">
        <f>SUM(F46,F50,F53,F62)</f>
        <v>26.97964932</v>
      </c>
      <c r="G45" s="28">
        <f>SUM(G46,G50,G53,G62)</f>
        <v>4.17</v>
      </c>
      <c r="H45" s="28">
        <f t="shared" ref="H45:K45" si="33">SUM(H46,H50,H53,H62)</f>
        <v>0.96373094000000004</v>
      </c>
      <c r="I45" s="28">
        <f t="shared" si="33"/>
        <v>0</v>
      </c>
      <c r="J45" s="28">
        <f t="shared" si="33"/>
        <v>0.96373094000000004</v>
      </c>
      <c r="K45" s="28">
        <f t="shared" si="33"/>
        <v>0.41699999999999998</v>
      </c>
      <c r="L45" s="28">
        <f t="shared" ref="L45" si="34">SUM(L46,L50,L53,L62)</f>
        <v>0</v>
      </c>
      <c r="M45" s="28">
        <f>SUM(M46,M50,M53,M62)</f>
        <v>1.6679999999999999</v>
      </c>
      <c r="N45" s="28">
        <f>SUM(N46,N50,N53,N62)</f>
        <v>0</v>
      </c>
      <c r="O45" s="28">
        <f>SUM(O46,O50,O53,O62)</f>
        <v>2.085</v>
      </c>
      <c r="P45" s="28">
        <f>SUM(P46,P50,P53,P62)</f>
        <v>0</v>
      </c>
      <c r="Q45" s="28">
        <f>SUM(Q46,Q50,Q53,Q62)</f>
        <v>26.015918379999999</v>
      </c>
      <c r="R45" s="28">
        <f t="shared" si="4"/>
        <v>0.96373094000000004</v>
      </c>
      <c r="S45" s="70" t="str">
        <f t="shared" si="5"/>
        <v>нд</v>
      </c>
      <c r="T45" s="71"/>
      <c r="U45" s="48" t="s">
        <v>270</v>
      </c>
    </row>
    <row r="46" spans="1:22" s="25" customFormat="1" ht="75" customHeight="1">
      <c r="A46" s="109" t="s">
        <v>57</v>
      </c>
      <c r="B46" s="65" t="s">
        <v>58</v>
      </c>
      <c r="C46" s="53" t="s">
        <v>10</v>
      </c>
      <c r="D46" s="28">
        <f>SUM(D47+D48+D49)</f>
        <v>41.036065100000002</v>
      </c>
      <c r="E46" s="28">
        <f>SUM(E47+E48+E49)</f>
        <v>14.05641578</v>
      </c>
      <c r="F46" s="28">
        <f>SUM(F47+F48+F49)</f>
        <v>26.97964932</v>
      </c>
      <c r="G46" s="28">
        <f>SUM(G47+G48+G49)</f>
        <v>4.17</v>
      </c>
      <c r="H46" s="28">
        <f t="shared" ref="H46:Q46" si="35">SUM(H47+H48+H49)</f>
        <v>0.96373094000000004</v>
      </c>
      <c r="I46" s="28">
        <f t="shared" si="35"/>
        <v>0</v>
      </c>
      <c r="J46" s="28">
        <f>SUM(J47+J48+J49)</f>
        <v>0.96373094000000004</v>
      </c>
      <c r="K46" s="28">
        <f t="shared" si="35"/>
        <v>0.41699999999999998</v>
      </c>
      <c r="L46" s="28">
        <f t="shared" si="35"/>
        <v>0</v>
      </c>
      <c r="M46" s="28">
        <f t="shared" si="35"/>
        <v>1.6679999999999999</v>
      </c>
      <c r="N46" s="28">
        <f t="shared" si="35"/>
        <v>0</v>
      </c>
      <c r="O46" s="28">
        <f t="shared" si="35"/>
        <v>2.085</v>
      </c>
      <c r="P46" s="28">
        <f t="shared" si="35"/>
        <v>0</v>
      </c>
      <c r="Q46" s="28">
        <f t="shared" si="35"/>
        <v>26.015918379999999</v>
      </c>
      <c r="R46" s="28">
        <f t="shared" si="4"/>
        <v>0.96373094000000004</v>
      </c>
      <c r="S46" s="70" t="str">
        <f t="shared" si="5"/>
        <v>нд</v>
      </c>
      <c r="T46" s="71"/>
      <c r="U46" s="48" t="s">
        <v>270</v>
      </c>
    </row>
    <row r="47" spans="1:22" s="25" customFormat="1" ht="68.25" customHeight="1">
      <c r="A47" s="109" t="s">
        <v>59</v>
      </c>
      <c r="B47" s="65" t="s">
        <v>60</v>
      </c>
      <c r="C47" s="53" t="s">
        <v>10</v>
      </c>
      <c r="D47" s="45">
        <v>38.516065099999999</v>
      </c>
      <c r="E47" s="45">
        <v>12.170885780000001</v>
      </c>
      <c r="F47" s="45">
        <f>D47-E47</f>
        <v>26.34517932</v>
      </c>
      <c r="G47" s="45">
        <f>SUM(I47,K47,M47,O47)</f>
        <v>4.17</v>
      </c>
      <c r="H47" s="45">
        <f>SUM(J47,L47,N47,P47)</f>
        <v>0.96373094000000004</v>
      </c>
      <c r="I47" s="28">
        <v>0</v>
      </c>
      <c r="J47" s="121">
        <v>0.96373094000000004</v>
      </c>
      <c r="K47" s="28">
        <v>0.41699999999999998</v>
      </c>
      <c r="L47" s="45">
        <v>0</v>
      </c>
      <c r="M47" s="28">
        <v>1.6679999999999999</v>
      </c>
      <c r="N47" s="46">
        <v>0</v>
      </c>
      <c r="O47" s="28">
        <v>2.085</v>
      </c>
      <c r="P47" s="45">
        <v>0</v>
      </c>
      <c r="Q47" s="45">
        <f>F47-H47</f>
        <v>25.381448379999998</v>
      </c>
      <c r="R47" s="28">
        <f>H47-I47</f>
        <v>0.96373094000000004</v>
      </c>
      <c r="S47" s="70" t="str">
        <f t="shared" si="5"/>
        <v>нд</v>
      </c>
      <c r="T47" s="47"/>
      <c r="U47" s="48" t="s">
        <v>270</v>
      </c>
      <c r="V47" s="50"/>
    </row>
    <row r="48" spans="1:22" s="25" customFormat="1" ht="65.25" customHeight="1">
      <c r="A48" s="109" t="s">
        <v>61</v>
      </c>
      <c r="B48" s="65" t="s">
        <v>62</v>
      </c>
      <c r="C48" s="53" t="s">
        <v>10</v>
      </c>
      <c r="D48" s="45">
        <v>2.52</v>
      </c>
      <c r="E48" s="45">
        <v>1.8855299999999999</v>
      </c>
      <c r="F48" s="45">
        <f>D48-E48</f>
        <v>0.63447000000000009</v>
      </c>
      <c r="G48" s="45">
        <f>SUM(I48,K48,M48,O48)</f>
        <v>0</v>
      </c>
      <c r="H48" s="45">
        <v>0</v>
      </c>
      <c r="I48" s="28">
        <v>0</v>
      </c>
      <c r="J48" s="45">
        <v>0</v>
      </c>
      <c r="K48" s="28">
        <v>0</v>
      </c>
      <c r="L48" s="45">
        <v>0</v>
      </c>
      <c r="M48" s="28">
        <v>0</v>
      </c>
      <c r="N48" s="46">
        <v>0</v>
      </c>
      <c r="O48" s="28">
        <v>0</v>
      </c>
      <c r="P48" s="45">
        <v>0</v>
      </c>
      <c r="Q48" s="45">
        <f>F48-H48</f>
        <v>0.63447000000000009</v>
      </c>
      <c r="R48" s="28">
        <f>H48-I48</f>
        <v>0</v>
      </c>
      <c r="S48" s="70" t="str">
        <f t="shared" si="5"/>
        <v>нд</v>
      </c>
      <c r="T48" s="47"/>
      <c r="U48" s="48" t="s">
        <v>270</v>
      </c>
    </row>
    <row r="49" spans="1:21" s="25" customFormat="1" ht="87" customHeight="1">
      <c r="A49" s="109" t="s">
        <v>63</v>
      </c>
      <c r="B49" s="65" t="s">
        <v>64</v>
      </c>
      <c r="C49" s="53" t="s">
        <v>10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f>F49-H49</f>
        <v>0</v>
      </c>
      <c r="R49" s="28">
        <f>H49-I49</f>
        <v>0</v>
      </c>
      <c r="S49" s="70" t="str">
        <f t="shared" si="5"/>
        <v>нд</v>
      </c>
      <c r="T49" s="47"/>
      <c r="U49" s="48" t="s">
        <v>270</v>
      </c>
    </row>
    <row r="50" spans="1:21" s="25" customFormat="1" ht="60" customHeight="1">
      <c r="A50" s="109" t="s">
        <v>65</v>
      </c>
      <c r="B50" s="65" t="s">
        <v>66</v>
      </c>
      <c r="C50" s="53" t="s">
        <v>10</v>
      </c>
      <c r="D50" s="45">
        <f>SUM(D51:D52)</f>
        <v>0</v>
      </c>
      <c r="E50" s="45">
        <f>SUM(E51:E52)</f>
        <v>0</v>
      </c>
      <c r="F50" s="45">
        <f>SUM(F51:F52)</f>
        <v>0</v>
      </c>
      <c r="G50" s="45">
        <f>SUM(G51:G52)</f>
        <v>0</v>
      </c>
      <c r="H50" s="45">
        <f>SUM(H51:H52)</f>
        <v>0</v>
      </c>
      <c r="I50" s="28">
        <v>0</v>
      </c>
      <c r="J50" s="45">
        <f>SUM(J51:J52)</f>
        <v>0</v>
      </c>
      <c r="K50" s="28">
        <v>0</v>
      </c>
      <c r="L50" s="45">
        <f>SUM(L51:L52)</f>
        <v>0</v>
      </c>
      <c r="M50" s="28">
        <v>0</v>
      </c>
      <c r="N50" s="45">
        <f>SUM(N51:N52)</f>
        <v>0</v>
      </c>
      <c r="O50" s="28">
        <v>0</v>
      </c>
      <c r="P50" s="45">
        <f>SUM(P51:P52)</f>
        <v>0</v>
      </c>
      <c r="Q50" s="45">
        <f>SUM(Q51:Q52)</f>
        <v>0</v>
      </c>
      <c r="R50" s="28">
        <f t="shared" si="4"/>
        <v>0</v>
      </c>
      <c r="S50" s="70" t="str">
        <f t="shared" si="5"/>
        <v>нд</v>
      </c>
      <c r="T50" s="47"/>
      <c r="U50" s="48" t="s">
        <v>270</v>
      </c>
    </row>
    <row r="51" spans="1:21" s="25" customFormat="1" ht="66.75" customHeight="1">
      <c r="A51" s="109" t="s">
        <v>67</v>
      </c>
      <c r="B51" s="65" t="s">
        <v>68</v>
      </c>
      <c r="C51" s="53" t="s">
        <v>10</v>
      </c>
      <c r="D51" s="45">
        <v>0</v>
      </c>
      <c r="E51" s="45">
        <v>0</v>
      </c>
      <c r="F51" s="45">
        <f>D51-E51</f>
        <v>0</v>
      </c>
      <c r="G51" s="45">
        <f>SUM(I51,K51,M51,O51)</f>
        <v>0</v>
      </c>
      <c r="H51" s="45">
        <f>SUM(J51,L51,N51,P51)</f>
        <v>0</v>
      </c>
      <c r="I51" s="28">
        <v>0</v>
      </c>
      <c r="J51" s="45">
        <v>0</v>
      </c>
      <c r="K51" s="28">
        <v>0</v>
      </c>
      <c r="L51" s="45">
        <v>0</v>
      </c>
      <c r="M51" s="28">
        <v>0</v>
      </c>
      <c r="N51" s="45">
        <v>0</v>
      </c>
      <c r="O51" s="28">
        <v>0</v>
      </c>
      <c r="P51" s="45">
        <v>0</v>
      </c>
      <c r="Q51" s="45">
        <f>F51-H51</f>
        <v>0</v>
      </c>
      <c r="R51" s="28">
        <f t="shared" si="4"/>
        <v>0</v>
      </c>
      <c r="S51" s="70" t="str">
        <f t="shared" si="5"/>
        <v>нд</v>
      </c>
      <c r="T51" s="47"/>
      <c r="U51" s="48" t="s">
        <v>270</v>
      </c>
    </row>
    <row r="52" spans="1:21" s="25" customFormat="1" ht="73.5" customHeight="1">
      <c r="A52" s="109" t="s">
        <v>69</v>
      </c>
      <c r="B52" s="65" t="s">
        <v>70</v>
      </c>
      <c r="C52" s="53" t="s">
        <v>10</v>
      </c>
      <c r="D52" s="45">
        <v>0</v>
      </c>
      <c r="E52" s="45">
        <v>0</v>
      </c>
      <c r="F52" s="45">
        <f>D52-E52</f>
        <v>0</v>
      </c>
      <c r="G52" s="45">
        <f>SUM(I52,K52,M52,O52)</f>
        <v>0</v>
      </c>
      <c r="H52" s="45">
        <f>SUM(J52,L52,N52,P52)</f>
        <v>0</v>
      </c>
      <c r="I52" s="28">
        <v>0</v>
      </c>
      <c r="J52" s="45">
        <v>0</v>
      </c>
      <c r="K52" s="28">
        <v>0</v>
      </c>
      <c r="L52" s="45">
        <v>0</v>
      </c>
      <c r="M52" s="28">
        <v>0</v>
      </c>
      <c r="N52" s="45">
        <v>0</v>
      </c>
      <c r="O52" s="28">
        <v>0</v>
      </c>
      <c r="P52" s="45">
        <v>0</v>
      </c>
      <c r="Q52" s="45">
        <f>F52-H52</f>
        <v>0</v>
      </c>
      <c r="R52" s="28">
        <f t="shared" si="4"/>
        <v>0</v>
      </c>
      <c r="S52" s="70" t="str">
        <f t="shared" si="5"/>
        <v>нд</v>
      </c>
      <c r="T52" s="47"/>
      <c r="U52" s="48" t="s">
        <v>270</v>
      </c>
    </row>
    <row r="53" spans="1:21" s="25" customFormat="1" ht="42" customHeight="1">
      <c r="A53" s="109" t="s">
        <v>71</v>
      </c>
      <c r="B53" s="65" t="s">
        <v>72</v>
      </c>
      <c r="C53" s="53" t="s">
        <v>10</v>
      </c>
      <c r="D53" s="45">
        <f>SUM(D54,D60)</f>
        <v>0</v>
      </c>
      <c r="E53" s="45">
        <f>SUM(E54,E60)</f>
        <v>0</v>
      </c>
      <c r="F53" s="45">
        <f>SUM(F54,F60)</f>
        <v>0</v>
      </c>
      <c r="G53" s="45">
        <f>SUM(G54,G60)</f>
        <v>0</v>
      </c>
      <c r="H53" s="45">
        <f>SUM(H54,H60)</f>
        <v>0</v>
      </c>
      <c r="I53" s="28">
        <v>0</v>
      </c>
      <c r="J53" s="45">
        <f t="shared" ref="J53:P53" si="36">SUM(J54,J60)</f>
        <v>0</v>
      </c>
      <c r="K53" s="28">
        <v>0</v>
      </c>
      <c r="L53" s="45">
        <f t="shared" si="36"/>
        <v>0</v>
      </c>
      <c r="M53" s="28">
        <v>0</v>
      </c>
      <c r="N53" s="45">
        <f t="shared" si="36"/>
        <v>0</v>
      </c>
      <c r="O53" s="28">
        <v>0</v>
      </c>
      <c r="P53" s="45">
        <f t="shared" si="36"/>
        <v>0</v>
      </c>
      <c r="Q53" s="45">
        <f>SUM(Q54,Q60)</f>
        <v>0</v>
      </c>
      <c r="R53" s="28">
        <f t="shared" si="4"/>
        <v>0</v>
      </c>
      <c r="S53" s="70" t="str">
        <f t="shared" si="5"/>
        <v>нд</v>
      </c>
      <c r="T53" s="47"/>
      <c r="U53" s="48" t="s">
        <v>270</v>
      </c>
    </row>
    <row r="54" spans="1:21" s="25" customFormat="1" ht="39.75" customHeight="1">
      <c r="A54" s="109" t="s">
        <v>73</v>
      </c>
      <c r="B54" s="66" t="s">
        <v>74</v>
      </c>
      <c r="C54" s="53" t="s">
        <v>10</v>
      </c>
      <c r="D54" s="45">
        <f>D55</f>
        <v>0</v>
      </c>
      <c r="E54" s="45">
        <f t="shared" ref="E54:P54" si="37">E55</f>
        <v>0</v>
      </c>
      <c r="F54" s="45">
        <f>F55</f>
        <v>0</v>
      </c>
      <c r="G54" s="45">
        <f t="shared" si="37"/>
        <v>0</v>
      </c>
      <c r="H54" s="45">
        <f t="shared" si="37"/>
        <v>0</v>
      </c>
      <c r="I54" s="28">
        <v>0</v>
      </c>
      <c r="J54" s="45">
        <f t="shared" si="37"/>
        <v>0</v>
      </c>
      <c r="K54" s="28">
        <v>0</v>
      </c>
      <c r="L54" s="45">
        <f t="shared" si="37"/>
        <v>0</v>
      </c>
      <c r="M54" s="28">
        <v>0</v>
      </c>
      <c r="N54" s="45">
        <f t="shared" si="37"/>
        <v>0</v>
      </c>
      <c r="O54" s="28">
        <v>0</v>
      </c>
      <c r="P54" s="45">
        <f t="shared" si="37"/>
        <v>0</v>
      </c>
      <c r="Q54" s="45">
        <f>Q55</f>
        <v>0</v>
      </c>
      <c r="R54" s="28">
        <f t="shared" si="4"/>
        <v>0</v>
      </c>
      <c r="S54" s="70" t="str">
        <f t="shared" si="5"/>
        <v>нд</v>
      </c>
      <c r="T54" s="47"/>
      <c r="U54" s="48" t="s">
        <v>270</v>
      </c>
    </row>
    <row r="55" spans="1:21" s="25" customFormat="1" ht="86.25" customHeight="1">
      <c r="A55" s="109" t="s">
        <v>73</v>
      </c>
      <c r="B55" s="65" t="s">
        <v>75</v>
      </c>
      <c r="C55" s="53" t="s">
        <v>10</v>
      </c>
      <c r="D55" s="45">
        <v>0</v>
      </c>
      <c r="E55" s="45">
        <v>0</v>
      </c>
      <c r="F55" s="45">
        <f>D55-E55</f>
        <v>0</v>
      </c>
      <c r="G55" s="45">
        <v>0</v>
      </c>
      <c r="H55" s="45">
        <v>0</v>
      </c>
      <c r="I55" s="28">
        <v>0</v>
      </c>
      <c r="J55" s="45">
        <v>0</v>
      </c>
      <c r="K55" s="28">
        <v>0</v>
      </c>
      <c r="L55" s="45">
        <v>0</v>
      </c>
      <c r="M55" s="28">
        <v>0</v>
      </c>
      <c r="N55" s="45">
        <v>0</v>
      </c>
      <c r="O55" s="28">
        <v>0</v>
      </c>
      <c r="P55" s="45">
        <v>0</v>
      </c>
      <c r="Q55" s="45">
        <f>F55-H55</f>
        <v>0</v>
      </c>
      <c r="R55" s="28">
        <f t="shared" si="4"/>
        <v>0</v>
      </c>
      <c r="S55" s="70" t="str">
        <f t="shared" si="5"/>
        <v>нд</v>
      </c>
      <c r="T55" s="47"/>
      <c r="U55" s="48" t="s">
        <v>270</v>
      </c>
    </row>
    <row r="56" spans="1:21" s="25" customFormat="1" ht="72.75" customHeight="1">
      <c r="A56" s="109" t="s">
        <v>73</v>
      </c>
      <c r="B56" s="65" t="s">
        <v>76</v>
      </c>
      <c r="C56" s="53" t="s">
        <v>10</v>
      </c>
      <c r="D56" s="45">
        <v>0</v>
      </c>
      <c r="E56" s="45">
        <v>0</v>
      </c>
      <c r="F56" s="45">
        <f>D56-E56</f>
        <v>0</v>
      </c>
      <c r="G56" s="45">
        <v>0</v>
      </c>
      <c r="H56" s="45">
        <v>0</v>
      </c>
      <c r="I56" s="28">
        <v>0</v>
      </c>
      <c r="J56" s="45">
        <v>0</v>
      </c>
      <c r="K56" s="28">
        <v>0</v>
      </c>
      <c r="L56" s="45">
        <v>0</v>
      </c>
      <c r="M56" s="28">
        <v>0</v>
      </c>
      <c r="N56" s="45">
        <v>0</v>
      </c>
      <c r="O56" s="28">
        <v>0</v>
      </c>
      <c r="P56" s="45">
        <v>0</v>
      </c>
      <c r="Q56" s="45">
        <f>F56-H56</f>
        <v>0</v>
      </c>
      <c r="R56" s="28">
        <f t="shared" si="4"/>
        <v>0</v>
      </c>
      <c r="S56" s="70" t="str">
        <f t="shared" si="5"/>
        <v>нд</v>
      </c>
      <c r="T56" s="47"/>
      <c r="U56" s="48" t="s">
        <v>270</v>
      </c>
    </row>
    <row r="57" spans="1:21" s="25" customFormat="1" ht="78.75" customHeight="1">
      <c r="A57" s="109" t="s">
        <v>73</v>
      </c>
      <c r="B57" s="65" t="s">
        <v>77</v>
      </c>
      <c r="C57" s="53" t="s">
        <v>10</v>
      </c>
      <c r="D57" s="45">
        <v>0</v>
      </c>
      <c r="E57" s="45">
        <v>0</v>
      </c>
      <c r="F57" s="45">
        <f>D57-E57</f>
        <v>0</v>
      </c>
      <c r="G57" s="45">
        <v>0</v>
      </c>
      <c r="H57" s="45">
        <v>0</v>
      </c>
      <c r="I57" s="28">
        <v>0</v>
      </c>
      <c r="J57" s="45">
        <v>0</v>
      </c>
      <c r="K57" s="28">
        <v>0</v>
      </c>
      <c r="L57" s="45">
        <v>0</v>
      </c>
      <c r="M57" s="28">
        <v>0</v>
      </c>
      <c r="N57" s="45">
        <v>0</v>
      </c>
      <c r="O57" s="28">
        <v>0</v>
      </c>
      <c r="P57" s="45">
        <v>0</v>
      </c>
      <c r="Q57" s="45">
        <f>F57-H57</f>
        <v>0</v>
      </c>
      <c r="R57" s="28">
        <f t="shared" si="4"/>
        <v>0</v>
      </c>
      <c r="S57" s="70" t="str">
        <f t="shared" si="5"/>
        <v>нд</v>
      </c>
      <c r="T57" s="47"/>
      <c r="U57" s="48" t="s">
        <v>270</v>
      </c>
    </row>
    <row r="58" spans="1:21" s="25" customFormat="1" ht="76.5" customHeight="1">
      <c r="A58" s="109" t="s">
        <v>78</v>
      </c>
      <c r="B58" s="66" t="s">
        <v>79</v>
      </c>
      <c r="C58" s="53" t="s">
        <v>10</v>
      </c>
      <c r="D58" s="45">
        <f>SUM(D59:D61)</f>
        <v>0</v>
      </c>
      <c r="E58" s="45">
        <f>SUM(E59:E61)</f>
        <v>0</v>
      </c>
      <c r="F58" s="45">
        <f>SUM(F59:F61)</f>
        <v>0</v>
      </c>
      <c r="G58" s="45">
        <f>SUM(G59:G61)</f>
        <v>0</v>
      </c>
      <c r="H58" s="45">
        <f>SUM(H59:H61)</f>
        <v>0</v>
      </c>
      <c r="I58" s="28">
        <v>0</v>
      </c>
      <c r="J58" s="45">
        <f>SUM(J59:J61)</f>
        <v>0</v>
      </c>
      <c r="K58" s="28">
        <v>0</v>
      </c>
      <c r="L58" s="45">
        <f>SUM(L59:L61)</f>
        <v>0</v>
      </c>
      <c r="M58" s="28">
        <v>0</v>
      </c>
      <c r="N58" s="45">
        <f>SUM(N59:N61)</f>
        <v>0</v>
      </c>
      <c r="O58" s="28">
        <v>0</v>
      </c>
      <c r="P58" s="45">
        <f>SUM(P59:P61)</f>
        <v>0</v>
      </c>
      <c r="Q58" s="45">
        <f>SUM(Q59:Q61)</f>
        <v>0</v>
      </c>
      <c r="R58" s="28">
        <f t="shared" si="4"/>
        <v>0</v>
      </c>
      <c r="S58" s="70" t="str">
        <f t="shared" si="5"/>
        <v>нд</v>
      </c>
      <c r="T58" s="47"/>
      <c r="U58" s="48" t="s">
        <v>270</v>
      </c>
    </row>
    <row r="59" spans="1:21" s="25" customFormat="1" ht="88.5" customHeight="1">
      <c r="A59" s="109" t="s">
        <v>78</v>
      </c>
      <c r="B59" s="65" t="s">
        <v>75</v>
      </c>
      <c r="C59" s="53" t="s">
        <v>10</v>
      </c>
      <c r="D59" s="45">
        <v>0</v>
      </c>
      <c r="E59" s="45">
        <v>0</v>
      </c>
      <c r="F59" s="45">
        <f>D59-E59</f>
        <v>0</v>
      </c>
      <c r="G59" s="45">
        <v>0</v>
      </c>
      <c r="H59" s="45">
        <v>0</v>
      </c>
      <c r="I59" s="28">
        <v>0</v>
      </c>
      <c r="J59" s="45">
        <v>0</v>
      </c>
      <c r="K59" s="28">
        <v>0</v>
      </c>
      <c r="L59" s="45">
        <v>0</v>
      </c>
      <c r="M59" s="28">
        <v>0</v>
      </c>
      <c r="N59" s="45">
        <v>0</v>
      </c>
      <c r="O59" s="28">
        <v>0</v>
      </c>
      <c r="P59" s="45">
        <v>0</v>
      </c>
      <c r="Q59" s="45">
        <f>F59-H59</f>
        <v>0</v>
      </c>
      <c r="R59" s="28">
        <f t="shared" si="4"/>
        <v>0</v>
      </c>
      <c r="S59" s="70" t="str">
        <f t="shared" si="5"/>
        <v>нд</v>
      </c>
      <c r="T59" s="47"/>
      <c r="U59" s="48" t="s">
        <v>270</v>
      </c>
    </row>
    <row r="60" spans="1:21" s="25" customFormat="1" ht="65.25" customHeight="1">
      <c r="A60" s="109" t="s">
        <v>78</v>
      </c>
      <c r="B60" s="65" t="s">
        <v>76</v>
      </c>
      <c r="C60" s="53" t="s">
        <v>10</v>
      </c>
      <c r="D60" s="45">
        <v>0</v>
      </c>
      <c r="E60" s="45">
        <v>0</v>
      </c>
      <c r="F60" s="45">
        <f>D60-E60</f>
        <v>0</v>
      </c>
      <c r="G60" s="45">
        <v>0</v>
      </c>
      <c r="H60" s="45">
        <v>0</v>
      </c>
      <c r="I60" s="28">
        <v>0</v>
      </c>
      <c r="J60" s="45">
        <v>0</v>
      </c>
      <c r="K60" s="28">
        <v>0</v>
      </c>
      <c r="L60" s="45">
        <v>0</v>
      </c>
      <c r="M60" s="28">
        <v>0</v>
      </c>
      <c r="N60" s="45">
        <v>0</v>
      </c>
      <c r="O60" s="28">
        <v>0</v>
      </c>
      <c r="P60" s="45">
        <v>0</v>
      </c>
      <c r="Q60" s="45">
        <f>F60-H60</f>
        <v>0</v>
      </c>
      <c r="R60" s="28">
        <f t="shared" si="4"/>
        <v>0</v>
      </c>
      <c r="S60" s="70" t="str">
        <f t="shared" si="5"/>
        <v>нд</v>
      </c>
      <c r="T60" s="47"/>
      <c r="U60" s="48" t="s">
        <v>270</v>
      </c>
    </row>
    <row r="61" spans="1:21" s="25" customFormat="1" ht="87.75" customHeight="1">
      <c r="A61" s="109" t="s">
        <v>78</v>
      </c>
      <c r="B61" s="65" t="s">
        <v>77</v>
      </c>
      <c r="C61" s="53" t="s">
        <v>10</v>
      </c>
      <c r="D61" s="45">
        <v>0</v>
      </c>
      <c r="E61" s="45">
        <v>0</v>
      </c>
      <c r="F61" s="45">
        <f>D61-E61</f>
        <v>0</v>
      </c>
      <c r="G61" s="45">
        <v>0</v>
      </c>
      <c r="H61" s="45">
        <v>0</v>
      </c>
      <c r="I61" s="28">
        <v>0</v>
      </c>
      <c r="J61" s="45">
        <v>0</v>
      </c>
      <c r="K61" s="28">
        <v>0</v>
      </c>
      <c r="L61" s="45">
        <v>0</v>
      </c>
      <c r="M61" s="28">
        <v>0</v>
      </c>
      <c r="N61" s="45">
        <v>0</v>
      </c>
      <c r="O61" s="28">
        <v>0</v>
      </c>
      <c r="P61" s="45">
        <v>0</v>
      </c>
      <c r="Q61" s="45">
        <f>F61-H61</f>
        <v>0</v>
      </c>
      <c r="R61" s="28">
        <f t="shared" si="4"/>
        <v>0</v>
      </c>
      <c r="S61" s="70" t="str">
        <f t="shared" si="5"/>
        <v>нд</v>
      </c>
      <c r="T61" s="47"/>
      <c r="U61" s="48" t="s">
        <v>270</v>
      </c>
    </row>
    <row r="62" spans="1:21" s="25" customFormat="1" ht="86.25" customHeight="1">
      <c r="A62" s="109" t="s">
        <v>80</v>
      </c>
      <c r="B62" s="65" t="s">
        <v>81</v>
      </c>
      <c r="C62" s="53" t="s">
        <v>10</v>
      </c>
      <c r="D62" s="45">
        <f>SUM(D63:D64)</f>
        <v>0</v>
      </c>
      <c r="E62" s="45">
        <f>SUM(E63:E64)</f>
        <v>0</v>
      </c>
      <c r="F62" s="45">
        <f>SUM(F63:F64)</f>
        <v>0</v>
      </c>
      <c r="G62" s="45">
        <f>SUM(G63:G64)</f>
        <v>0</v>
      </c>
      <c r="H62" s="45">
        <f>SUM(H63:H64)</f>
        <v>0</v>
      </c>
      <c r="I62" s="28">
        <v>0</v>
      </c>
      <c r="J62" s="45">
        <f>SUM(J63:J64)</f>
        <v>0</v>
      </c>
      <c r="K62" s="28">
        <v>0</v>
      </c>
      <c r="L62" s="45">
        <f>SUM(L63:L64)</f>
        <v>0</v>
      </c>
      <c r="M62" s="28">
        <v>0</v>
      </c>
      <c r="N62" s="45">
        <f>SUM(N63:N64)</f>
        <v>0</v>
      </c>
      <c r="O62" s="28">
        <v>0</v>
      </c>
      <c r="P62" s="45">
        <f>SUM(P63:P64)</f>
        <v>0</v>
      </c>
      <c r="Q62" s="45">
        <f>SUM(Q63:Q64)</f>
        <v>0</v>
      </c>
      <c r="R62" s="28">
        <f t="shared" si="4"/>
        <v>0</v>
      </c>
      <c r="S62" s="70" t="str">
        <f t="shared" si="5"/>
        <v>нд</v>
      </c>
      <c r="T62" s="47"/>
      <c r="U62" s="48" t="s">
        <v>270</v>
      </c>
    </row>
    <row r="63" spans="1:21" s="25" customFormat="1" ht="78" customHeight="1">
      <c r="A63" s="109" t="s">
        <v>82</v>
      </c>
      <c r="B63" s="65" t="s">
        <v>83</v>
      </c>
      <c r="C63" s="53" t="s">
        <v>10</v>
      </c>
      <c r="D63" s="45">
        <v>0</v>
      </c>
      <c r="E63" s="45">
        <v>0</v>
      </c>
      <c r="F63" s="45">
        <f>D63-E63</f>
        <v>0</v>
      </c>
      <c r="G63" s="45">
        <v>0</v>
      </c>
      <c r="H63" s="45">
        <v>0</v>
      </c>
      <c r="I63" s="28">
        <v>0</v>
      </c>
      <c r="J63" s="45">
        <v>0</v>
      </c>
      <c r="K63" s="28">
        <v>0</v>
      </c>
      <c r="L63" s="45">
        <v>0</v>
      </c>
      <c r="M63" s="28">
        <v>0</v>
      </c>
      <c r="N63" s="45">
        <v>0</v>
      </c>
      <c r="O63" s="28">
        <v>0</v>
      </c>
      <c r="P63" s="45">
        <v>0</v>
      </c>
      <c r="Q63" s="45">
        <f>F63-H63</f>
        <v>0</v>
      </c>
      <c r="R63" s="28">
        <f t="shared" si="4"/>
        <v>0</v>
      </c>
      <c r="S63" s="70" t="str">
        <f t="shared" si="5"/>
        <v>нд</v>
      </c>
      <c r="T63" s="47"/>
      <c r="U63" s="48" t="s">
        <v>270</v>
      </c>
    </row>
    <row r="64" spans="1:21" s="25" customFormat="1" ht="76.5" customHeight="1">
      <c r="A64" s="109" t="s">
        <v>84</v>
      </c>
      <c r="B64" s="65" t="s">
        <v>85</v>
      </c>
      <c r="C64" s="53" t="s">
        <v>10</v>
      </c>
      <c r="D64" s="45">
        <v>0</v>
      </c>
      <c r="E64" s="45">
        <v>0</v>
      </c>
      <c r="F64" s="45">
        <f>D64-E64</f>
        <v>0</v>
      </c>
      <c r="G64" s="45">
        <v>0</v>
      </c>
      <c r="H64" s="45">
        <v>0</v>
      </c>
      <c r="I64" s="28">
        <v>0</v>
      </c>
      <c r="J64" s="45">
        <v>0</v>
      </c>
      <c r="K64" s="28">
        <v>0</v>
      </c>
      <c r="L64" s="45">
        <v>0</v>
      </c>
      <c r="M64" s="28">
        <v>0</v>
      </c>
      <c r="N64" s="45">
        <v>0</v>
      </c>
      <c r="O64" s="28">
        <v>0</v>
      </c>
      <c r="P64" s="45">
        <v>0</v>
      </c>
      <c r="Q64" s="45">
        <f>F64-H64</f>
        <v>0</v>
      </c>
      <c r="R64" s="28">
        <f t="shared" si="4"/>
        <v>0</v>
      </c>
      <c r="S64" s="70" t="str">
        <f t="shared" si="5"/>
        <v>нд</v>
      </c>
      <c r="T64" s="47"/>
      <c r="U64" s="48" t="s">
        <v>270</v>
      </c>
    </row>
    <row r="65" spans="1:24" s="25" customFormat="1" ht="48" customHeight="1">
      <c r="A65" s="109" t="s">
        <v>86</v>
      </c>
      <c r="B65" s="65" t="s">
        <v>87</v>
      </c>
      <c r="C65" s="53" t="s">
        <v>10</v>
      </c>
      <c r="D65" s="45">
        <f>SUM(D66,D70,D74,D76)</f>
        <v>376.15752805</v>
      </c>
      <c r="E65" s="45">
        <f t="shared" ref="E65:Q65" si="38">SUM(E66,E70,E74,E76)</f>
        <v>122.1834923</v>
      </c>
      <c r="F65" s="45">
        <f t="shared" si="38"/>
        <v>253.97403575000001</v>
      </c>
      <c r="G65" s="45">
        <f>SUM(G66,G70,G74,G76)</f>
        <v>115.28816006</v>
      </c>
      <c r="H65" s="45">
        <f t="shared" si="38"/>
        <v>5.2454721099999997</v>
      </c>
      <c r="I65" s="45">
        <f t="shared" si="38"/>
        <v>0</v>
      </c>
      <c r="J65" s="45">
        <f t="shared" si="38"/>
        <v>5.2454721099999997</v>
      </c>
      <c r="K65" s="45">
        <f t="shared" si="38"/>
        <v>37.276248019999997</v>
      </c>
      <c r="L65" s="45">
        <f t="shared" si="38"/>
        <v>0</v>
      </c>
      <c r="M65" s="45">
        <f t="shared" si="38"/>
        <v>76.450612039999996</v>
      </c>
      <c r="N65" s="45">
        <f t="shared" si="38"/>
        <v>0</v>
      </c>
      <c r="O65" s="45">
        <f t="shared" si="38"/>
        <v>1.5612999999999999</v>
      </c>
      <c r="P65" s="45">
        <f t="shared" si="38"/>
        <v>0</v>
      </c>
      <c r="Q65" s="45">
        <f t="shared" si="38"/>
        <v>248.72856364000003</v>
      </c>
      <c r="R65" s="28">
        <f t="shared" si="4"/>
        <v>5.2454721099999997</v>
      </c>
      <c r="S65" s="70" t="str">
        <f t="shared" si="5"/>
        <v>нд</v>
      </c>
      <c r="T65" s="47"/>
      <c r="U65" s="48" t="s">
        <v>270</v>
      </c>
    </row>
    <row r="66" spans="1:24" s="25" customFormat="1" ht="90" customHeight="1">
      <c r="A66" s="109" t="s">
        <v>88</v>
      </c>
      <c r="B66" s="65" t="s">
        <v>89</v>
      </c>
      <c r="C66" s="53" t="s">
        <v>10</v>
      </c>
      <c r="D66" s="45">
        <f>SUM(D67:D68)</f>
        <v>24.631413640000002</v>
      </c>
      <c r="E66" s="45">
        <f t="shared" ref="E66:Q66" si="39">SUM(E67:E68)</f>
        <v>0</v>
      </c>
      <c r="F66" s="45">
        <f t="shared" si="39"/>
        <v>24.631413640000002</v>
      </c>
      <c r="G66" s="45">
        <f>SUM(G67:G68)</f>
        <v>6.0730000000000004</v>
      </c>
      <c r="H66" s="45">
        <f t="shared" si="39"/>
        <v>0</v>
      </c>
      <c r="I66" s="45">
        <f t="shared" si="39"/>
        <v>0</v>
      </c>
      <c r="J66" s="45">
        <f t="shared" si="39"/>
        <v>0</v>
      </c>
      <c r="K66" s="45">
        <f t="shared" si="39"/>
        <v>4.5117000000000003</v>
      </c>
      <c r="L66" s="45">
        <f t="shared" si="39"/>
        <v>0</v>
      </c>
      <c r="M66" s="45">
        <f t="shared" si="39"/>
        <v>0</v>
      </c>
      <c r="N66" s="45">
        <f t="shared" si="39"/>
        <v>0</v>
      </c>
      <c r="O66" s="45">
        <f t="shared" si="39"/>
        <v>1.5612999999999999</v>
      </c>
      <c r="P66" s="45">
        <f t="shared" si="39"/>
        <v>0</v>
      </c>
      <c r="Q66" s="45">
        <f t="shared" si="39"/>
        <v>24.631413640000002</v>
      </c>
      <c r="R66" s="28">
        <f t="shared" si="4"/>
        <v>0</v>
      </c>
      <c r="S66" s="70" t="str">
        <f t="shared" si="5"/>
        <v>нд</v>
      </c>
      <c r="T66" s="47"/>
      <c r="U66" s="48" t="s">
        <v>270</v>
      </c>
    </row>
    <row r="67" spans="1:24" s="25" customFormat="1" ht="42" customHeight="1">
      <c r="A67" s="109" t="s">
        <v>90</v>
      </c>
      <c r="B67" s="65" t="s">
        <v>91</v>
      </c>
      <c r="C67" s="53" t="s">
        <v>10</v>
      </c>
      <c r="D67" s="45">
        <v>0</v>
      </c>
      <c r="E67" s="45">
        <v>0</v>
      </c>
      <c r="F67" s="45">
        <f>D67-E67</f>
        <v>0</v>
      </c>
      <c r="G67" s="45">
        <v>0</v>
      </c>
      <c r="H67" s="45">
        <v>0</v>
      </c>
      <c r="I67" s="28">
        <v>0</v>
      </c>
      <c r="J67" s="45">
        <v>0</v>
      </c>
      <c r="K67" s="28">
        <v>0</v>
      </c>
      <c r="L67" s="45">
        <v>0</v>
      </c>
      <c r="M67" s="28">
        <v>0</v>
      </c>
      <c r="N67" s="45">
        <v>0</v>
      </c>
      <c r="O67" s="28">
        <v>0</v>
      </c>
      <c r="P67" s="45">
        <v>0</v>
      </c>
      <c r="Q67" s="45">
        <f>F67-H67</f>
        <v>0</v>
      </c>
      <c r="R67" s="28">
        <f t="shared" si="4"/>
        <v>0</v>
      </c>
      <c r="S67" s="70" t="str">
        <f t="shared" si="5"/>
        <v>нд</v>
      </c>
      <c r="T67" s="47"/>
      <c r="U67" s="48" t="s">
        <v>270</v>
      </c>
    </row>
    <row r="68" spans="1:24" s="25" customFormat="1" ht="66" customHeight="1">
      <c r="A68" s="109" t="s">
        <v>92</v>
      </c>
      <c r="B68" s="65" t="s">
        <v>93</v>
      </c>
      <c r="C68" s="53" t="s">
        <v>10</v>
      </c>
      <c r="D68" s="45">
        <f>SUM(D69)</f>
        <v>24.631413640000002</v>
      </c>
      <c r="E68" s="45">
        <f t="shared" ref="E68:F68" si="40">SUM(E69)</f>
        <v>0</v>
      </c>
      <c r="F68" s="45">
        <f t="shared" si="40"/>
        <v>24.631413640000002</v>
      </c>
      <c r="G68" s="45">
        <f>G69</f>
        <v>6.0730000000000004</v>
      </c>
      <c r="H68" s="45">
        <f>SUM(H69)</f>
        <v>0</v>
      </c>
      <c r="I68" s="45">
        <f>I69</f>
        <v>0</v>
      </c>
      <c r="J68" s="45">
        <f>SUM(J69)</f>
        <v>0</v>
      </c>
      <c r="K68" s="45">
        <f t="shared" ref="K68:P68" si="41">SUM(K69)</f>
        <v>4.5117000000000003</v>
      </c>
      <c r="L68" s="45">
        <f t="shared" si="41"/>
        <v>0</v>
      </c>
      <c r="M68" s="45">
        <f t="shared" si="41"/>
        <v>0</v>
      </c>
      <c r="N68" s="45">
        <f t="shared" si="41"/>
        <v>0</v>
      </c>
      <c r="O68" s="45">
        <f t="shared" si="41"/>
        <v>1.5612999999999999</v>
      </c>
      <c r="P68" s="45">
        <f t="shared" si="41"/>
        <v>0</v>
      </c>
      <c r="Q68" s="45">
        <f>SUM(Q69)</f>
        <v>24.631413640000002</v>
      </c>
      <c r="R68" s="28">
        <f>H68-I68</f>
        <v>0</v>
      </c>
      <c r="S68" s="70" t="str">
        <f>IF((I68),R68/(I68),"нд")</f>
        <v>нд</v>
      </c>
      <c r="T68" s="47"/>
      <c r="U68" s="48" t="s">
        <v>270</v>
      </c>
    </row>
    <row r="69" spans="1:24" s="25" customFormat="1" ht="69.75" customHeight="1">
      <c r="A69" s="109" t="s">
        <v>92</v>
      </c>
      <c r="B69" s="91" t="s">
        <v>273</v>
      </c>
      <c r="C69" s="32" t="s">
        <v>274</v>
      </c>
      <c r="D69" s="30">
        <v>24.631413640000002</v>
      </c>
      <c r="E69" s="30">
        <v>0</v>
      </c>
      <c r="F69" s="30">
        <f>D69-E69</f>
        <v>24.631413640000002</v>
      </c>
      <c r="G69" s="30">
        <f>I69+K69+M69+O69</f>
        <v>6.0730000000000004</v>
      </c>
      <c r="H69" s="30">
        <f>J69+L69+N69+P69</f>
        <v>0</v>
      </c>
      <c r="I69" s="29">
        <v>0</v>
      </c>
      <c r="J69" s="101">
        <v>0</v>
      </c>
      <c r="K69" s="30">
        <v>4.5117000000000003</v>
      </c>
      <c r="L69" s="30">
        <v>0</v>
      </c>
      <c r="M69" s="29">
        <v>0</v>
      </c>
      <c r="N69" s="30">
        <v>0</v>
      </c>
      <c r="O69" s="29">
        <v>1.5612999999999999</v>
      </c>
      <c r="P69" s="30">
        <v>0</v>
      </c>
      <c r="Q69" s="30">
        <f>F69-H69</f>
        <v>24.631413640000002</v>
      </c>
      <c r="R69" s="28">
        <f>H69-I69</f>
        <v>0</v>
      </c>
      <c r="S69" s="70" t="str">
        <f>IF((I69),R69/(I69),"нд")</f>
        <v>нд</v>
      </c>
      <c r="T69" s="34"/>
      <c r="U69" s="33" t="s">
        <v>270</v>
      </c>
    </row>
    <row r="70" spans="1:24" s="25" customFormat="1" ht="48.75" customHeight="1">
      <c r="A70" s="109" t="s">
        <v>94</v>
      </c>
      <c r="B70" s="65" t="s">
        <v>95</v>
      </c>
      <c r="C70" s="53" t="s">
        <v>10</v>
      </c>
      <c r="D70" s="45">
        <f>SUM(D71,D73)</f>
        <v>109.22442710999999</v>
      </c>
      <c r="E70" s="45">
        <f>SUM(E71,E73)</f>
        <v>102.37337805999999</v>
      </c>
      <c r="F70" s="45">
        <f>SUM(F71,F73)</f>
        <v>6.8510490500000003</v>
      </c>
      <c r="G70" s="45">
        <f>SUM(G71,G73)</f>
        <v>0</v>
      </c>
      <c r="H70" s="45">
        <f>SUM(H71,H73)</f>
        <v>5.1635484299999996</v>
      </c>
      <c r="I70" s="45">
        <f t="shared" ref="I70:P70" si="42">SUM(I71,I73)</f>
        <v>0</v>
      </c>
      <c r="J70" s="45">
        <f t="shared" si="42"/>
        <v>5.1635484299999996</v>
      </c>
      <c r="K70" s="45">
        <f t="shared" si="42"/>
        <v>0</v>
      </c>
      <c r="L70" s="45">
        <f t="shared" si="42"/>
        <v>0</v>
      </c>
      <c r="M70" s="45">
        <f t="shared" si="42"/>
        <v>0</v>
      </c>
      <c r="N70" s="45">
        <f t="shared" si="42"/>
        <v>0</v>
      </c>
      <c r="O70" s="45">
        <f t="shared" si="42"/>
        <v>0</v>
      </c>
      <c r="P70" s="45">
        <f t="shared" si="42"/>
        <v>0</v>
      </c>
      <c r="Q70" s="45">
        <f>SUM(Q71,Q73)</f>
        <v>1.6875006200000007</v>
      </c>
      <c r="R70" s="28">
        <f t="shared" si="4"/>
        <v>5.1635484299999996</v>
      </c>
      <c r="S70" s="70" t="str">
        <f t="shared" si="5"/>
        <v>нд</v>
      </c>
      <c r="T70" s="47"/>
      <c r="U70" s="48" t="s">
        <v>270</v>
      </c>
      <c r="X70" s="44"/>
    </row>
    <row r="71" spans="1:24" s="25" customFormat="1" ht="45" customHeight="1">
      <c r="A71" s="109" t="s">
        <v>96</v>
      </c>
      <c r="B71" s="65" t="s">
        <v>97</v>
      </c>
      <c r="C71" s="53" t="s">
        <v>10</v>
      </c>
      <c r="D71" s="45">
        <f t="shared" ref="D71:L71" si="43">D72</f>
        <v>109.22442710999999</v>
      </c>
      <c r="E71" s="45">
        <f t="shared" si="43"/>
        <v>102.37337805999999</v>
      </c>
      <c r="F71" s="45">
        <f t="shared" si="43"/>
        <v>6.8510490500000003</v>
      </c>
      <c r="G71" s="45">
        <f t="shared" si="43"/>
        <v>0</v>
      </c>
      <c r="H71" s="45">
        <f t="shared" si="43"/>
        <v>5.1635484299999996</v>
      </c>
      <c r="I71" s="45">
        <f t="shared" si="43"/>
        <v>0</v>
      </c>
      <c r="J71" s="45">
        <f t="shared" si="43"/>
        <v>5.1635484299999996</v>
      </c>
      <c r="K71" s="45">
        <f t="shared" si="43"/>
        <v>0</v>
      </c>
      <c r="L71" s="45">
        <f t="shared" si="43"/>
        <v>0</v>
      </c>
      <c r="M71" s="45">
        <f t="shared" ref="M71:Q71" si="44">M72</f>
        <v>0</v>
      </c>
      <c r="N71" s="45">
        <f t="shared" si="44"/>
        <v>0</v>
      </c>
      <c r="O71" s="45">
        <f t="shared" si="44"/>
        <v>0</v>
      </c>
      <c r="P71" s="45">
        <f t="shared" si="44"/>
        <v>0</v>
      </c>
      <c r="Q71" s="45">
        <f t="shared" si="44"/>
        <v>1.6875006200000007</v>
      </c>
      <c r="R71" s="28">
        <f t="shared" si="4"/>
        <v>5.1635484299999996</v>
      </c>
      <c r="S71" s="70" t="str">
        <f t="shared" si="5"/>
        <v>нд</v>
      </c>
      <c r="T71" s="47"/>
      <c r="U71" s="48" t="s">
        <v>270</v>
      </c>
    </row>
    <row r="72" spans="1:24" s="25" customFormat="1" ht="45" customHeight="1">
      <c r="A72" s="109" t="s">
        <v>96</v>
      </c>
      <c r="B72" s="91" t="s">
        <v>334</v>
      </c>
      <c r="C72" s="32" t="s">
        <v>335</v>
      </c>
      <c r="D72" s="30">
        <v>109.22442710999999</v>
      </c>
      <c r="E72" s="30">
        <v>102.37337805999999</v>
      </c>
      <c r="F72" s="30">
        <f>D72-E72</f>
        <v>6.8510490500000003</v>
      </c>
      <c r="G72" s="30">
        <f>SUM(I72,K72,M72,O72)</f>
        <v>0</v>
      </c>
      <c r="H72" s="30">
        <f>SUM(J72,L72,N72,P72)</f>
        <v>5.1635484299999996</v>
      </c>
      <c r="I72" s="30">
        <v>0</v>
      </c>
      <c r="J72" s="103">
        <v>5.1635484299999996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f>F72-H72</f>
        <v>1.6875006200000007</v>
      </c>
      <c r="R72" s="29">
        <f>H72-I72</f>
        <v>5.1635484299999996</v>
      </c>
      <c r="S72" s="74" t="str">
        <f>IF((I72),R72/(I72),"нд")</f>
        <v>нд</v>
      </c>
      <c r="T72" s="34"/>
      <c r="U72" s="33" t="s">
        <v>270</v>
      </c>
    </row>
    <row r="73" spans="1:24" s="25" customFormat="1" ht="46.5" customHeight="1">
      <c r="A73" s="109" t="s">
        <v>98</v>
      </c>
      <c r="B73" s="65" t="s">
        <v>99</v>
      </c>
      <c r="C73" s="53" t="s">
        <v>10</v>
      </c>
      <c r="D73" s="45">
        <v>0</v>
      </c>
      <c r="E73" s="45">
        <v>0</v>
      </c>
      <c r="F73" s="45">
        <f>D73-E73</f>
        <v>0</v>
      </c>
      <c r="G73" s="45">
        <v>0</v>
      </c>
      <c r="H73" s="45">
        <v>0</v>
      </c>
      <c r="I73" s="28">
        <v>0</v>
      </c>
      <c r="J73" s="45">
        <v>0</v>
      </c>
      <c r="K73" s="28">
        <v>0</v>
      </c>
      <c r="L73" s="45">
        <v>0</v>
      </c>
      <c r="M73" s="28">
        <v>0</v>
      </c>
      <c r="N73" s="45">
        <v>0</v>
      </c>
      <c r="O73" s="28">
        <v>0</v>
      </c>
      <c r="P73" s="45">
        <v>0</v>
      </c>
      <c r="Q73" s="45">
        <f>F73-H73</f>
        <v>0</v>
      </c>
      <c r="R73" s="28">
        <f>H73-I73</f>
        <v>0</v>
      </c>
      <c r="S73" s="70" t="str">
        <f t="shared" si="5"/>
        <v>нд</v>
      </c>
      <c r="T73" s="47"/>
      <c r="U73" s="48" t="s">
        <v>270</v>
      </c>
    </row>
    <row r="74" spans="1:24" s="25" customFormat="1" ht="56.25" customHeight="1">
      <c r="A74" s="109" t="s">
        <v>100</v>
      </c>
      <c r="B74" s="65" t="s">
        <v>101</v>
      </c>
      <c r="C74" s="53" t="s">
        <v>10</v>
      </c>
      <c r="D74" s="45">
        <f t="shared" ref="D74:Q74" si="45">D75</f>
        <v>242.3016873</v>
      </c>
      <c r="E74" s="45">
        <f t="shared" si="45"/>
        <v>19.810114240000001</v>
      </c>
      <c r="F74" s="45">
        <f t="shared" si="45"/>
        <v>222.49157306000001</v>
      </c>
      <c r="G74" s="45">
        <f t="shared" si="45"/>
        <v>109.21516005999999</v>
      </c>
      <c r="H74" s="45">
        <f t="shared" si="45"/>
        <v>8.1923679999999999E-2</v>
      </c>
      <c r="I74" s="45">
        <f t="shared" si="45"/>
        <v>0</v>
      </c>
      <c r="J74" s="45">
        <f t="shared" si="45"/>
        <v>8.1923679999999999E-2</v>
      </c>
      <c r="K74" s="45">
        <f t="shared" si="45"/>
        <v>32.764548019999999</v>
      </c>
      <c r="L74" s="45">
        <f t="shared" si="45"/>
        <v>0</v>
      </c>
      <c r="M74" s="45">
        <f t="shared" si="45"/>
        <v>76.450612039999996</v>
      </c>
      <c r="N74" s="45">
        <f t="shared" si="45"/>
        <v>0</v>
      </c>
      <c r="O74" s="45">
        <f t="shared" si="45"/>
        <v>0</v>
      </c>
      <c r="P74" s="45">
        <f t="shared" si="45"/>
        <v>0</v>
      </c>
      <c r="Q74" s="45">
        <f t="shared" si="45"/>
        <v>222.40964938000002</v>
      </c>
      <c r="R74" s="28">
        <f t="shared" si="4"/>
        <v>8.1923679999999999E-2</v>
      </c>
      <c r="S74" s="70" t="str">
        <f t="shared" si="5"/>
        <v>нд</v>
      </c>
      <c r="T74" s="47"/>
      <c r="U74" s="48" t="s">
        <v>270</v>
      </c>
    </row>
    <row r="75" spans="1:24" s="25" customFormat="1" ht="108" customHeight="1">
      <c r="A75" s="109" t="s">
        <v>100</v>
      </c>
      <c r="B75" s="38" t="s">
        <v>244</v>
      </c>
      <c r="C75" s="32" t="s">
        <v>248</v>
      </c>
      <c r="D75" s="30">
        <v>242.3016873</v>
      </c>
      <c r="E75" s="30">
        <v>19.810114240000001</v>
      </c>
      <c r="F75" s="30">
        <f>D75-E75</f>
        <v>222.49157306000001</v>
      </c>
      <c r="G75" s="30">
        <f>SUM(I75,K75,M75,O75)</f>
        <v>109.21516005999999</v>
      </c>
      <c r="H75" s="30">
        <f>SUM(J75,L75,N75,P75)</f>
        <v>8.1923679999999999E-2</v>
      </c>
      <c r="I75" s="29">
        <v>0</v>
      </c>
      <c r="J75" s="103">
        <v>8.1923679999999999E-2</v>
      </c>
      <c r="K75" s="29">
        <v>32.764548019999999</v>
      </c>
      <c r="L75" s="30">
        <v>0</v>
      </c>
      <c r="M75" s="29">
        <v>76.450612039999996</v>
      </c>
      <c r="N75" s="30">
        <v>0</v>
      </c>
      <c r="O75" s="29">
        <v>0</v>
      </c>
      <c r="P75" s="30">
        <v>0</v>
      </c>
      <c r="Q75" s="30">
        <f>F75-H75</f>
        <v>222.40964938000002</v>
      </c>
      <c r="R75" s="28">
        <f>H75-I75</f>
        <v>8.1923679999999999E-2</v>
      </c>
      <c r="S75" s="74" t="str">
        <f>IF((I75),R75/(I75),"нд")</f>
        <v>нд</v>
      </c>
      <c r="T75" s="34"/>
      <c r="U75" s="33" t="s">
        <v>270</v>
      </c>
    </row>
    <row r="76" spans="1:24" s="25" customFormat="1" ht="58.5" customHeight="1">
      <c r="A76" s="109" t="s">
        <v>102</v>
      </c>
      <c r="B76" s="65" t="s">
        <v>103</v>
      </c>
      <c r="C76" s="53" t="s">
        <v>10</v>
      </c>
      <c r="D76" s="45">
        <f>SUM(D77:D78)</f>
        <v>0</v>
      </c>
      <c r="E76" s="45">
        <f>SUM(E77:E78)</f>
        <v>0</v>
      </c>
      <c r="F76" s="45">
        <f>SUM(F77:F78)</f>
        <v>0</v>
      </c>
      <c r="G76" s="45">
        <f>SUM(G77:G78)</f>
        <v>0</v>
      </c>
      <c r="H76" s="45">
        <f>SUM(H77:H78)</f>
        <v>0</v>
      </c>
      <c r="I76" s="28">
        <v>0</v>
      </c>
      <c r="J76" s="45">
        <f>SUM(J77:J78)</f>
        <v>0</v>
      </c>
      <c r="K76" s="28">
        <v>0</v>
      </c>
      <c r="L76" s="45">
        <f>SUM(L77:L78)</f>
        <v>0</v>
      </c>
      <c r="M76" s="28">
        <v>0</v>
      </c>
      <c r="N76" s="45">
        <f>SUM(N77:N78)</f>
        <v>0</v>
      </c>
      <c r="O76" s="28">
        <v>0</v>
      </c>
      <c r="P76" s="45">
        <f>SUM(P77:P78)</f>
        <v>0</v>
      </c>
      <c r="Q76" s="45">
        <f>SUM(Q77:Q78)</f>
        <v>0</v>
      </c>
      <c r="R76" s="28">
        <f t="shared" si="4"/>
        <v>0</v>
      </c>
      <c r="S76" s="70" t="str">
        <f t="shared" si="5"/>
        <v>нд</v>
      </c>
      <c r="T76" s="47"/>
      <c r="U76" s="48" t="s">
        <v>270</v>
      </c>
    </row>
    <row r="77" spans="1:24" s="25" customFormat="1" ht="51.75" customHeight="1">
      <c r="A77" s="109" t="s">
        <v>104</v>
      </c>
      <c r="B77" s="65" t="s">
        <v>105</v>
      </c>
      <c r="C77" s="53" t="s">
        <v>10</v>
      </c>
      <c r="D77" s="45">
        <v>0</v>
      </c>
      <c r="E77" s="45">
        <v>0</v>
      </c>
      <c r="F77" s="45">
        <f>D77-E77</f>
        <v>0</v>
      </c>
      <c r="G77" s="45">
        <v>0</v>
      </c>
      <c r="H77" s="45">
        <v>0</v>
      </c>
      <c r="I77" s="28">
        <v>0</v>
      </c>
      <c r="J77" s="45">
        <v>0</v>
      </c>
      <c r="K77" s="28">
        <v>0</v>
      </c>
      <c r="L77" s="45">
        <v>0</v>
      </c>
      <c r="M77" s="28">
        <v>0</v>
      </c>
      <c r="N77" s="45">
        <v>0</v>
      </c>
      <c r="O77" s="28">
        <v>0</v>
      </c>
      <c r="P77" s="45">
        <v>0</v>
      </c>
      <c r="Q77" s="45">
        <f>F77-H77</f>
        <v>0</v>
      </c>
      <c r="R77" s="28">
        <f t="shared" si="4"/>
        <v>0</v>
      </c>
      <c r="S77" s="70" t="str">
        <f t="shared" si="5"/>
        <v>нд</v>
      </c>
      <c r="T77" s="47"/>
      <c r="U77" s="48" t="s">
        <v>270</v>
      </c>
    </row>
    <row r="78" spans="1:24" s="25" customFormat="1" ht="45" customHeight="1">
      <c r="A78" s="109" t="s">
        <v>106</v>
      </c>
      <c r="B78" s="65" t="s">
        <v>107</v>
      </c>
      <c r="C78" s="53" t="s">
        <v>10</v>
      </c>
      <c r="D78" s="45">
        <v>0</v>
      </c>
      <c r="E78" s="45">
        <v>0</v>
      </c>
      <c r="F78" s="45">
        <f>D78-E78</f>
        <v>0</v>
      </c>
      <c r="G78" s="45">
        <v>0</v>
      </c>
      <c r="H78" s="45">
        <v>0</v>
      </c>
      <c r="I78" s="28">
        <v>0</v>
      </c>
      <c r="J78" s="45">
        <v>0</v>
      </c>
      <c r="K78" s="28">
        <v>0</v>
      </c>
      <c r="L78" s="45">
        <v>0</v>
      </c>
      <c r="M78" s="28">
        <v>0</v>
      </c>
      <c r="N78" s="45">
        <v>0</v>
      </c>
      <c r="O78" s="28">
        <v>0</v>
      </c>
      <c r="P78" s="45">
        <v>0</v>
      </c>
      <c r="Q78" s="45">
        <f>F78-H78</f>
        <v>0</v>
      </c>
      <c r="R78" s="28">
        <f>H78-I78</f>
        <v>0</v>
      </c>
      <c r="S78" s="70" t="str">
        <f t="shared" si="5"/>
        <v>нд</v>
      </c>
      <c r="T78" s="47"/>
      <c r="U78" s="48" t="s">
        <v>270</v>
      </c>
    </row>
    <row r="79" spans="1:24" s="25" customFormat="1" ht="62.25" customHeight="1">
      <c r="A79" s="109" t="s">
        <v>108</v>
      </c>
      <c r="B79" s="65" t="s">
        <v>109</v>
      </c>
      <c r="C79" s="53" t="s">
        <v>10</v>
      </c>
      <c r="D79" s="45">
        <f>SUM(D80:D81)</f>
        <v>24918.202731379999</v>
      </c>
      <c r="E79" s="45">
        <f t="shared" ref="E79:Q79" si="46">SUM(E80:E81)</f>
        <v>2887.8148948599996</v>
      </c>
      <c r="F79" s="45">
        <f t="shared" si="46"/>
        <v>22030.38783652</v>
      </c>
      <c r="G79" s="45">
        <f t="shared" si="46"/>
        <v>6678.9576671000004</v>
      </c>
      <c r="H79" s="45">
        <f t="shared" si="46"/>
        <v>758.68737529999999</v>
      </c>
      <c r="I79" s="45">
        <f t="shared" si="46"/>
        <v>1585.4921029100001</v>
      </c>
      <c r="J79" s="45">
        <f t="shared" si="46"/>
        <v>758.68737529999999</v>
      </c>
      <c r="K79" s="45">
        <f t="shared" si="46"/>
        <v>2420.3145864799999</v>
      </c>
      <c r="L79" s="45">
        <f t="shared" si="46"/>
        <v>0</v>
      </c>
      <c r="M79" s="45">
        <f t="shared" si="46"/>
        <v>1498.5233593399998</v>
      </c>
      <c r="N79" s="45">
        <f t="shared" si="46"/>
        <v>0</v>
      </c>
      <c r="O79" s="45">
        <f t="shared" si="46"/>
        <v>1174.6276183699999</v>
      </c>
      <c r="P79" s="45">
        <f t="shared" si="46"/>
        <v>0</v>
      </c>
      <c r="Q79" s="45">
        <f t="shared" si="46"/>
        <v>21271.70046122</v>
      </c>
      <c r="R79" s="28">
        <f>H79-I79</f>
        <v>-826.8047276100001</v>
      </c>
      <c r="S79" s="70">
        <f t="shared" si="5"/>
        <v>-0.52148145430209902</v>
      </c>
      <c r="T79" s="47"/>
      <c r="U79" s="48" t="s">
        <v>270</v>
      </c>
    </row>
    <row r="80" spans="1:24" s="25" customFormat="1" ht="75" customHeight="1">
      <c r="A80" s="109" t="s">
        <v>110</v>
      </c>
      <c r="B80" s="65" t="s">
        <v>111</v>
      </c>
      <c r="C80" s="53" t="s">
        <v>10</v>
      </c>
      <c r="D80" s="45">
        <v>0</v>
      </c>
      <c r="E80" s="45">
        <v>0</v>
      </c>
      <c r="F80" s="45">
        <f>D80-E80</f>
        <v>0</v>
      </c>
      <c r="G80" s="45">
        <v>0</v>
      </c>
      <c r="H80" s="45">
        <v>0</v>
      </c>
      <c r="I80" s="28">
        <v>0</v>
      </c>
      <c r="J80" s="45">
        <v>0</v>
      </c>
      <c r="K80" s="28">
        <v>0</v>
      </c>
      <c r="L80" s="45">
        <v>0</v>
      </c>
      <c r="M80" s="28">
        <v>0</v>
      </c>
      <c r="N80" s="45">
        <v>0</v>
      </c>
      <c r="O80" s="28">
        <v>0</v>
      </c>
      <c r="P80" s="45">
        <v>0</v>
      </c>
      <c r="Q80" s="45">
        <v>0</v>
      </c>
      <c r="R80" s="28">
        <f t="shared" si="4"/>
        <v>0</v>
      </c>
      <c r="S80" s="70" t="str">
        <f t="shared" si="5"/>
        <v>нд</v>
      </c>
      <c r="T80" s="47"/>
      <c r="U80" s="48" t="s">
        <v>270</v>
      </c>
    </row>
    <row r="81" spans="1:22" s="25" customFormat="1" ht="46.5" customHeight="1">
      <c r="A81" s="109" t="s">
        <v>112</v>
      </c>
      <c r="B81" s="65" t="s">
        <v>333</v>
      </c>
      <c r="C81" s="53" t="s">
        <v>10</v>
      </c>
      <c r="D81" s="45">
        <f t="shared" ref="D81:N81" si="47">SUM(D82:D83)</f>
        <v>24918.202731379999</v>
      </c>
      <c r="E81" s="45">
        <f t="shared" si="47"/>
        <v>2887.8148948599996</v>
      </c>
      <c r="F81" s="45">
        <f t="shared" si="47"/>
        <v>22030.38783652</v>
      </c>
      <c r="G81" s="45">
        <f t="shared" si="47"/>
        <v>6678.9576671000004</v>
      </c>
      <c r="H81" s="45">
        <f t="shared" si="47"/>
        <v>758.68737529999999</v>
      </c>
      <c r="I81" s="45">
        <f t="shared" si="47"/>
        <v>1585.4921029100001</v>
      </c>
      <c r="J81" s="45">
        <f t="shared" si="47"/>
        <v>758.68737529999999</v>
      </c>
      <c r="K81" s="45">
        <f t="shared" si="47"/>
        <v>2420.3145864799999</v>
      </c>
      <c r="L81" s="45">
        <f t="shared" si="47"/>
        <v>0</v>
      </c>
      <c r="M81" s="45">
        <f t="shared" si="47"/>
        <v>1498.5233593399998</v>
      </c>
      <c r="N81" s="45">
        <f t="shared" si="47"/>
        <v>0</v>
      </c>
      <c r="O81" s="45">
        <f t="shared" ref="O81:Q81" si="48">SUM(O82:O83)</f>
        <v>1174.6276183699999</v>
      </c>
      <c r="P81" s="45">
        <f t="shared" si="48"/>
        <v>0</v>
      </c>
      <c r="Q81" s="45">
        <f t="shared" si="48"/>
        <v>21271.70046122</v>
      </c>
      <c r="R81" s="28">
        <f>H81-I81</f>
        <v>-826.8047276100001</v>
      </c>
      <c r="S81" s="70">
        <f>IF((I81),R81/(I81),"нд")</f>
        <v>-0.52148145430209902</v>
      </c>
      <c r="T81" s="47"/>
      <c r="U81" s="48" t="s">
        <v>270</v>
      </c>
    </row>
    <row r="82" spans="1:22" s="25" customFormat="1" ht="122.25" customHeight="1">
      <c r="A82" s="109" t="s">
        <v>112</v>
      </c>
      <c r="B82" s="38" t="s">
        <v>236</v>
      </c>
      <c r="C82" s="32" t="s">
        <v>246</v>
      </c>
      <c r="D82" s="30">
        <v>24733.292727309999</v>
      </c>
      <c r="E82" s="30">
        <v>2703.5699807699998</v>
      </c>
      <c r="F82" s="30">
        <f>D82-E82</f>
        <v>22029.722746539999</v>
      </c>
      <c r="G82" s="30">
        <f>SUM(I82,K82,M82,O82)</f>
        <v>6678.9576671000004</v>
      </c>
      <c r="H82" s="30">
        <f>SUM(J82,L82,N82,P82)</f>
        <v>757.32591530000002</v>
      </c>
      <c r="I82" s="29">
        <v>1585.4921029100001</v>
      </c>
      <c r="J82" s="103">
        <v>757.32591530000002</v>
      </c>
      <c r="K82" s="29">
        <v>2420.3145864799999</v>
      </c>
      <c r="L82" s="30">
        <v>0</v>
      </c>
      <c r="M82" s="29">
        <v>1498.5233593399998</v>
      </c>
      <c r="N82" s="30">
        <v>0</v>
      </c>
      <c r="O82" s="29">
        <v>1174.6276183699999</v>
      </c>
      <c r="P82" s="30">
        <v>0</v>
      </c>
      <c r="Q82" s="30">
        <f>F82-H82</f>
        <v>21272.396831239999</v>
      </c>
      <c r="R82" s="29">
        <f>H82-I82</f>
        <v>-828.16618761000007</v>
      </c>
      <c r="S82" s="74">
        <f>IF((I82),R82/(I82),"нд")</f>
        <v>-0.5223401529972872</v>
      </c>
      <c r="T82" s="34"/>
      <c r="U82" s="33" t="s">
        <v>350</v>
      </c>
    </row>
    <row r="83" spans="1:22" s="25" customFormat="1" ht="198" customHeight="1">
      <c r="A83" s="109" t="s">
        <v>112</v>
      </c>
      <c r="B83" s="38" t="s">
        <v>243</v>
      </c>
      <c r="C83" s="32" t="s">
        <v>247</v>
      </c>
      <c r="D83" s="30">
        <v>184.91000407000001</v>
      </c>
      <c r="E83" s="30">
        <v>184.24491409000001</v>
      </c>
      <c r="F83" s="30">
        <f>D83-E83</f>
        <v>0.66508998000000474</v>
      </c>
      <c r="G83" s="30">
        <f>SUM(I83,K83,M83,O83)</f>
        <v>0</v>
      </c>
      <c r="H83" s="30">
        <f>SUM(J83,L83,N83,P83)</f>
        <v>1.3614599999999999</v>
      </c>
      <c r="I83" s="29">
        <v>0</v>
      </c>
      <c r="J83" s="103">
        <v>1.3614599999999999</v>
      </c>
      <c r="K83" s="29">
        <v>0</v>
      </c>
      <c r="L83" s="30">
        <v>0</v>
      </c>
      <c r="M83" s="29">
        <v>0</v>
      </c>
      <c r="N83" s="30">
        <v>0</v>
      </c>
      <c r="O83" s="29">
        <v>0</v>
      </c>
      <c r="P83" s="30">
        <v>0</v>
      </c>
      <c r="Q83" s="30">
        <f>F83-H83</f>
        <v>-0.69637001999999515</v>
      </c>
      <c r="R83" s="29">
        <f>H83-I83</f>
        <v>1.3614599999999999</v>
      </c>
      <c r="S83" s="74" t="str">
        <f>IF((I83),R83/(I83),"нд")</f>
        <v>нд</v>
      </c>
      <c r="T83" s="34"/>
      <c r="U83" s="148" t="s">
        <v>353</v>
      </c>
    </row>
    <row r="84" spans="1:22" s="25" customFormat="1" ht="56.25" customHeight="1">
      <c r="A84" s="109" t="s">
        <v>113</v>
      </c>
      <c r="B84" s="65" t="s">
        <v>114</v>
      </c>
      <c r="C84" s="53" t="s">
        <v>10</v>
      </c>
      <c r="D84" s="45">
        <v>0</v>
      </c>
      <c r="E84" s="45">
        <v>0</v>
      </c>
      <c r="F84" s="45">
        <f>D84-E84</f>
        <v>0</v>
      </c>
      <c r="G84" s="45">
        <v>0</v>
      </c>
      <c r="H84" s="45">
        <v>0</v>
      </c>
      <c r="I84" s="28">
        <v>0</v>
      </c>
      <c r="J84" s="45">
        <v>0</v>
      </c>
      <c r="K84" s="28">
        <v>0</v>
      </c>
      <c r="L84" s="45">
        <v>0</v>
      </c>
      <c r="M84" s="28">
        <v>0</v>
      </c>
      <c r="N84" s="45">
        <v>0</v>
      </c>
      <c r="O84" s="28">
        <v>0</v>
      </c>
      <c r="P84" s="45">
        <v>0</v>
      </c>
      <c r="Q84" s="45">
        <f>F84-H84</f>
        <v>0</v>
      </c>
      <c r="R84" s="28">
        <f>H84-I84</f>
        <v>0</v>
      </c>
      <c r="S84" s="70" t="str">
        <f>IF((I84),R84/(I84),"нд")</f>
        <v>нд</v>
      </c>
      <c r="T84" s="47"/>
      <c r="U84" s="48" t="s">
        <v>270</v>
      </c>
    </row>
    <row r="85" spans="1:22" s="25" customFormat="1" ht="50.25" customHeight="1">
      <c r="A85" s="109" t="s">
        <v>115</v>
      </c>
      <c r="B85" s="65" t="s">
        <v>25</v>
      </c>
      <c r="C85" s="53" t="s">
        <v>10</v>
      </c>
      <c r="D85" s="45">
        <v>0</v>
      </c>
      <c r="E85" s="45">
        <v>0</v>
      </c>
      <c r="F85" s="45">
        <f>D85-E85</f>
        <v>0</v>
      </c>
      <c r="G85" s="45">
        <v>0</v>
      </c>
      <c r="H85" s="45">
        <v>0</v>
      </c>
      <c r="I85" s="28">
        <v>0</v>
      </c>
      <c r="J85" s="45">
        <v>0</v>
      </c>
      <c r="K85" s="28">
        <v>0</v>
      </c>
      <c r="L85" s="45">
        <v>0</v>
      </c>
      <c r="M85" s="28">
        <v>0</v>
      </c>
      <c r="N85" s="45">
        <v>0</v>
      </c>
      <c r="O85" s="28">
        <v>0</v>
      </c>
      <c r="P85" s="45">
        <v>0</v>
      </c>
      <c r="Q85" s="45">
        <f>F85-H85</f>
        <v>0</v>
      </c>
      <c r="R85" s="28">
        <f>H85-I85</f>
        <v>0</v>
      </c>
      <c r="S85" s="70" t="str">
        <f>IF((I85),R85/(I85),"нд")</f>
        <v>нд</v>
      </c>
      <c r="T85" s="47"/>
      <c r="U85" s="48" t="s">
        <v>270</v>
      </c>
    </row>
    <row r="86" spans="1:22" s="25" customFormat="1" ht="33.75" customHeight="1">
      <c r="A86" s="109" t="s">
        <v>116</v>
      </c>
      <c r="B86" s="65" t="s">
        <v>117</v>
      </c>
      <c r="C86" s="53" t="s">
        <v>10</v>
      </c>
      <c r="D86" s="45">
        <f>SUM(D87:D94)</f>
        <v>35.864235400000005</v>
      </c>
      <c r="E86" s="45">
        <f>SUM(E87:E94)</f>
        <v>0</v>
      </c>
      <c r="F86" s="45">
        <f>SUM(F87:F94)</f>
        <v>35.864235400000005</v>
      </c>
      <c r="G86" s="45">
        <f>SUM(G87:G94)</f>
        <v>35.316593400000002</v>
      </c>
      <c r="H86" s="45">
        <f t="shared" ref="H86:Q86" si="49">SUM(H87:H94)</f>
        <v>0.13879259999999999</v>
      </c>
      <c r="I86" s="45">
        <f t="shared" si="49"/>
        <v>0</v>
      </c>
      <c r="J86" s="45">
        <f t="shared" si="49"/>
        <v>0.13879259999999999</v>
      </c>
      <c r="K86" s="45">
        <f t="shared" si="49"/>
        <v>8.6119780279999993</v>
      </c>
      <c r="L86" s="45">
        <f t="shared" si="49"/>
        <v>0</v>
      </c>
      <c r="M86" s="45">
        <f t="shared" si="49"/>
        <v>19.121108077000002</v>
      </c>
      <c r="N86" s="45">
        <f t="shared" si="49"/>
        <v>0</v>
      </c>
      <c r="O86" s="45">
        <f t="shared" si="49"/>
        <v>7.5835072949999995</v>
      </c>
      <c r="P86" s="45">
        <f t="shared" si="49"/>
        <v>0</v>
      </c>
      <c r="Q86" s="45">
        <f t="shared" si="49"/>
        <v>35.725442800000003</v>
      </c>
      <c r="R86" s="28">
        <f>H86-I86</f>
        <v>0.13879259999999999</v>
      </c>
      <c r="S86" s="70" t="str">
        <f>IF((I86),R86/(I86),"нд")</f>
        <v>нд</v>
      </c>
      <c r="T86" s="45">
        <f>SUM(T88:T94)</f>
        <v>0</v>
      </c>
      <c r="U86" s="48" t="s">
        <v>270</v>
      </c>
    </row>
    <row r="87" spans="1:22" s="25" customFormat="1" ht="48.75" customHeight="1">
      <c r="A87" s="109" t="s">
        <v>116</v>
      </c>
      <c r="B87" s="38" t="s">
        <v>275</v>
      </c>
      <c r="C87" s="23" t="s">
        <v>276</v>
      </c>
      <c r="D87" s="31">
        <v>8.61</v>
      </c>
      <c r="E87" s="31">
        <v>0</v>
      </c>
      <c r="F87" s="30">
        <f>D87-E87</f>
        <v>8.61</v>
      </c>
      <c r="G87" s="30">
        <f>I87+K87+M87+O87</f>
        <v>8.61</v>
      </c>
      <c r="H87" s="30">
        <f t="shared" ref="H87:H92" si="50">SUM(J87,L87,N87,P87)</f>
        <v>0</v>
      </c>
      <c r="I87" s="29">
        <v>0</v>
      </c>
      <c r="J87" s="30">
        <v>0</v>
      </c>
      <c r="K87" s="29">
        <v>0</v>
      </c>
      <c r="L87" s="30">
        <v>0</v>
      </c>
      <c r="M87" s="29">
        <v>2.5830000000000002</v>
      </c>
      <c r="N87" s="30">
        <v>0</v>
      </c>
      <c r="O87" s="29">
        <v>6.0270000000000001</v>
      </c>
      <c r="P87" s="30">
        <v>0</v>
      </c>
      <c r="Q87" s="30">
        <f>F87-H87</f>
        <v>8.61</v>
      </c>
      <c r="R87" s="29">
        <f>H87-I87</f>
        <v>0</v>
      </c>
      <c r="S87" s="74" t="str">
        <f>IF((I87),R87/(I87),"нд")</f>
        <v>нд</v>
      </c>
      <c r="T87" s="35"/>
      <c r="U87" s="33" t="s">
        <v>270</v>
      </c>
    </row>
    <row r="88" spans="1:22" s="25" customFormat="1" ht="49.5" customHeight="1">
      <c r="A88" s="109" t="s">
        <v>237</v>
      </c>
      <c r="B88" s="38" t="s">
        <v>277</v>
      </c>
      <c r="C88" s="32" t="s">
        <v>278</v>
      </c>
      <c r="D88" s="30">
        <v>6.7233844300000003</v>
      </c>
      <c r="E88" s="30">
        <v>0</v>
      </c>
      <c r="F88" s="30">
        <f>D88-E88</f>
        <v>6.7233844300000003</v>
      </c>
      <c r="G88" s="30">
        <f>I88+K88+M88+O88</f>
        <v>6.7233844300000003</v>
      </c>
      <c r="H88" s="30">
        <f t="shared" si="50"/>
        <v>0</v>
      </c>
      <c r="I88" s="29">
        <v>0</v>
      </c>
      <c r="J88" s="30">
        <v>0</v>
      </c>
      <c r="K88" s="29">
        <v>2.01701533</v>
      </c>
      <c r="L88" s="30">
        <v>0</v>
      </c>
      <c r="M88" s="29">
        <v>4.03403066</v>
      </c>
      <c r="N88" s="30">
        <v>0</v>
      </c>
      <c r="O88" s="29">
        <v>0.67233843999999998</v>
      </c>
      <c r="P88" s="30">
        <v>0</v>
      </c>
      <c r="Q88" s="30">
        <f>F88-H88</f>
        <v>6.7233844300000003</v>
      </c>
      <c r="R88" s="29">
        <f t="shared" ref="R85:R149" si="51">H88-I88</f>
        <v>0</v>
      </c>
      <c r="S88" s="74" t="str">
        <f t="shared" ref="S85:S149" si="52">IF((I88),R88/(I88),"нд")</f>
        <v>нд</v>
      </c>
      <c r="T88" s="34" t="s">
        <v>242</v>
      </c>
      <c r="U88" s="33" t="s">
        <v>270</v>
      </c>
    </row>
    <row r="89" spans="1:22" s="25" customFormat="1" ht="54" customHeight="1">
      <c r="A89" s="109" t="s">
        <v>237</v>
      </c>
      <c r="B89" s="38" t="s">
        <v>279</v>
      </c>
      <c r="C89" s="23" t="s">
        <v>280</v>
      </c>
      <c r="D89" s="31">
        <v>6.64152041</v>
      </c>
      <c r="E89" s="31">
        <v>0</v>
      </c>
      <c r="F89" s="31">
        <f t="shared" ref="F89:F93" si="53">D89-E89</f>
        <v>6.64152041</v>
      </c>
      <c r="G89" s="30">
        <f>I89+K89+M89+O89</f>
        <v>6.64152041</v>
      </c>
      <c r="H89" s="30">
        <f t="shared" si="50"/>
        <v>0</v>
      </c>
      <c r="I89" s="29">
        <v>0</v>
      </c>
      <c r="J89" s="31">
        <v>0</v>
      </c>
      <c r="K89" s="29">
        <v>2.4424561229999999</v>
      </c>
      <c r="L89" s="31">
        <v>0</v>
      </c>
      <c r="M89" s="29">
        <v>4.1990642870000006</v>
      </c>
      <c r="N89" s="31">
        <v>0</v>
      </c>
      <c r="O89" s="29">
        <v>0</v>
      </c>
      <c r="P89" s="31">
        <v>0</v>
      </c>
      <c r="Q89" s="30">
        <f t="shared" ref="Q89" si="54">F89-H89</f>
        <v>6.64152041</v>
      </c>
      <c r="R89" s="29">
        <f t="shared" si="51"/>
        <v>0</v>
      </c>
      <c r="S89" s="74" t="str">
        <f t="shared" si="52"/>
        <v>нд</v>
      </c>
      <c r="T89" s="36"/>
      <c r="U89" s="33" t="s">
        <v>270</v>
      </c>
    </row>
    <row r="90" spans="1:22" s="25" customFormat="1" ht="48.75" customHeight="1">
      <c r="A90" s="109" t="s">
        <v>237</v>
      </c>
      <c r="B90" s="38" t="s">
        <v>281</v>
      </c>
      <c r="C90" s="23" t="s">
        <v>282</v>
      </c>
      <c r="D90" s="31">
        <v>2.29841512</v>
      </c>
      <c r="E90" s="31">
        <v>0</v>
      </c>
      <c r="F90" s="31">
        <f t="shared" si="53"/>
        <v>2.29841512</v>
      </c>
      <c r="G90" s="30">
        <f>SUM(I90,K90,M90,O90)</f>
        <v>2.29841512</v>
      </c>
      <c r="H90" s="30">
        <f t="shared" si="50"/>
        <v>0</v>
      </c>
      <c r="I90" s="29">
        <v>0</v>
      </c>
      <c r="J90" s="31">
        <v>0</v>
      </c>
      <c r="K90" s="29">
        <v>0.68952453999999996</v>
      </c>
      <c r="L90" s="31">
        <v>0</v>
      </c>
      <c r="M90" s="29">
        <v>1.37904907</v>
      </c>
      <c r="N90" s="31">
        <v>0</v>
      </c>
      <c r="O90" s="29">
        <v>0.22984151</v>
      </c>
      <c r="P90" s="31">
        <v>0</v>
      </c>
      <c r="Q90" s="30">
        <f>F90-H90</f>
        <v>2.29841512</v>
      </c>
      <c r="R90" s="29">
        <f>H90-I90</f>
        <v>0</v>
      </c>
      <c r="S90" s="74" t="str">
        <f t="shared" si="52"/>
        <v>нд</v>
      </c>
      <c r="T90" s="36"/>
      <c r="U90" s="33" t="s">
        <v>270</v>
      </c>
    </row>
    <row r="91" spans="1:22" s="25" customFormat="1" ht="42.75" customHeight="1">
      <c r="A91" s="109" t="s">
        <v>237</v>
      </c>
      <c r="B91" s="38" t="s">
        <v>283</v>
      </c>
      <c r="C91" s="23" t="s">
        <v>284</v>
      </c>
      <c r="D91" s="31">
        <v>9.5392086500000008</v>
      </c>
      <c r="E91" s="31">
        <v>0</v>
      </c>
      <c r="F91" s="31">
        <f t="shared" si="53"/>
        <v>9.5392086500000008</v>
      </c>
      <c r="G91" s="30">
        <f>SUM(I91,K91,M91,O91)</f>
        <v>9.5392086499999991</v>
      </c>
      <c r="H91" s="30">
        <f t="shared" si="50"/>
        <v>0</v>
      </c>
      <c r="I91" s="29">
        <v>0</v>
      </c>
      <c r="J91" s="31">
        <v>0</v>
      </c>
      <c r="K91" s="29">
        <v>3.011762595</v>
      </c>
      <c r="L91" s="31">
        <v>0</v>
      </c>
      <c r="M91" s="29">
        <v>6.02352519</v>
      </c>
      <c r="N91" s="31">
        <v>0</v>
      </c>
      <c r="O91" s="29">
        <v>0.503920865</v>
      </c>
      <c r="P91" s="31">
        <v>0</v>
      </c>
      <c r="Q91" s="30">
        <f>F91-H91</f>
        <v>9.5392086500000008</v>
      </c>
      <c r="R91" s="29">
        <f t="shared" si="51"/>
        <v>0</v>
      </c>
      <c r="S91" s="74" t="str">
        <f t="shared" si="52"/>
        <v>нд</v>
      </c>
      <c r="T91" s="36"/>
      <c r="U91" s="33" t="s">
        <v>270</v>
      </c>
    </row>
    <row r="92" spans="1:22" s="25" customFormat="1" ht="48" customHeight="1">
      <c r="A92" s="109" t="s">
        <v>116</v>
      </c>
      <c r="B92" s="38" t="s">
        <v>285</v>
      </c>
      <c r="C92" s="23" t="s">
        <v>286</v>
      </c>
      <c r="D92" s="31">
        <v>1.5040647900000002</v>
      </c>
      <c r="E92" s="31">
        <v>0</v>
      </c>
      <c r="F92" s="31">
        <f t="shared" si="53"/>
        <v>1.5040647900000002</v>
      </c>
      <c r="G92" s="30">
        <f>SUM(I92,K92,M92,O92)</f>
        <v>1.5040647900000002</v>
      </c>
      <c r="H92" s="30">
        <f t="shared" si="50"/>
        <v>0</v>
      </c>
      <c r="I92" s="29">
        <v>0</v>
      </c>
      <c r="J92" s="31">
        <v>0</v>
      </c>
      <c r="K92" s="29">
        <v>0.45121944000000003</v>
      </c>
      <c r="L92" s="31">
        <v>0</v>
      </c>
      <c r="M92" s="29">
        <v>0.90243887</v>
      </c>
      <c r="N92" s="31">
        <v>0</v>
      </c>
      <c r="O92" s="29">
        <v>0.15040648000000001</v>
      </c>
      <c r="P92" s="31">
        <v>0</v>
      </c>
      <c r="Q92" s="30">
        <f>F92-H92</f>
        <v>1.5040647900000002</v>
      </c>
      <c r="R92" s="29">
        <f>H92-I92</f>
        <v>0</v>
      </c>
      <c r="S92" s="74" t="str">
        <f t="shared" si="52"/>
        <v>нд</v>
      </c>
      <c r="T92" s="36"/>
      <c r="U92" s="33" t="s">
        <v>270</v>
      </c>
    </row>
    <row r="93" spans="1:22" s="25" customFormat="1" ht="48" customHeight="1">
      <c r="A93" s="109" t="s">
        <v>116</v>
      </c>
      <c r="B93" s="108" t="s">
        <v>342</v>
      </c>
      <c r="C93" s="114" t="s">
        <v>343</v>
      </c>
      <c r="D93" s="31">
        <v>8.5000000000000006E-2</v>
      </c>
      <c r="E93" s="31">
        <v>0</v>
      </c>
      <c r="F93" s="31">
        <f t="shared" si="53"/>
        <v>8.5000000000000006E-2</v>
      </c>
      <c r="G93" s="30" t="s">
        <v>270</v>
      </c>
      <c r="H93" s="30">
        <v>0</v>
      </c>
      <c r="I93" s="29" t="s">
        <v>270</v>
      </c>
      <c r="J93" s="31">
        <v>0</v>
      </c>
      <c r="K93" s="29" t="s">
        <v>270</v>
      </c>
      <c r="L93" s="31">
        <v>0</v>
      </c>
      <c r="M93" s="29" t="s">
        <v>270</v>
      </c>
      <c r="N93" s="31">
        <v>0</v>
      </c>
      <c r="O93" s="29" t="s">
        <v>270</v>
      </c>
      <c r="P93" s="31">
        <v>0</v>
      </c>
      <c r="Q93" s="30">
        <f>F93-H93</f>
        <v>8.5000000000000006E-2</v>
      </c>
      <c r="R93" s="29" t="s">
        <v>270</v>
      </c>
      <c r="S93" s="74" t="s">
        <v>270</v>
      </c>
      <c r="T93" s="36"/>
      <c r="U93" s="33" t="s">
        <v>270</v>
      </c>
    </row>
    <row r="94" spans="1:22" s="25" customFormat="1" ht="56.25" customHeight="1">
      <c r="A94" s="109" t="s">
        <v>116</v>
      </c>
      <c r="B94" s="38" t="s">
        <v>287</v>
      </c>
      <c r="C94" s="23" t="s">
        <v>288</v>
      </c>
      <c r="D94" s="31">
        <v>0.462642</v>
      </c>
      <c r="E94" s="31">
        <v>0</v>
      </c>
      <c r="F94" s="31">
        <f t="shared" ref="F94" si="55">D94-E94</f>
        <v>0.462642</v>
      </c>
      <c r="G94" s="30" t="s">
        <v>270</v>
      </c>
      <c r="H94" s="30">
        <f>J94+L94+N94+P94</f>
        <v>0.13879259999999999</v>
      </c>
      <c r="I94" s="29" t="s">
        <v>270</v>
      </c>
      <c r="J94" s="103">
        <v>0.13879259999999999</v>
      </c>
      <c r="K94" s="29" t="s">
        <v>270</v>
      </c>
      <c r="L94" s="31">
        <v>0</v>
      </c>
      <c r="M94" s="29" t="s">
        <v>270</v>
      </c>
      <c r="N94" s="31">
        <v>0</v>
      </c>
      <c r="O94" s="29" t="s">
        <v>270</v>
      </c>
      <c r="P94" s="31">
        <v>0</v>
      </c>
      <c r="Q94" s="30">
        <f>F94-H94</f>
        <v>0.32384940000000001</v>
      </c>
      <c r="R94" s="29" t="s">
        <v>270</v>
      </c>
      <c r="S94" s="74" t="s">
        <v>270</v>
      </c>
      <c r="T94" s="36"/>
      <c r="U94" s="33" t="s">
        <v>270</v>
      </c>
    </row>
    <row r="95" spans="1:22" s="76" customFormat="1" ht="66.75" customHeight="1">
      <c r="A95" s="54" t="s">
        <v>118</v>
      </c>
      <c r="B95" s="55" t="s">
        <v>119</v>
      </c>
      <c r="C95" s="115" t="s">
        <v>10</v>
      </c>
      <c r="D95" s="49">
        <f>SUM(D96,D110,D118,D128,D135,D143,D144)</f>
        <v>825.11284575000002</v>
      </c>
      <c r="E95" s="49">
        <f t="shared" ref="E95" si="56">SUM(E96,E110,E118,E128,E135,E143,E144)</f>
        <v>433.52334798000004</v>
      </c>
      <c r="F95" s="49">
        <f t="shared" ref="F95:Q95" si="57">SUM(F96,F110,F118,F128,F135,F143,F144)</f>
        <v>391.58949776999998</v>
      </c>
      <c r="G95" s="49">
        <f>SUM(G96,G110,G118,G128,G135,G143,G144)</f>
        <v>219.12296843000001</v>
      </c>
      <c r="H95" s="49">
        <f>SUM(H96,H110,H118,H128,H135,H143,H144)</f>
        <v>27.643157939999998</v>
      </c>
      <c r="I95" s="49">
        <f t="shared" si="57"/>
        <v>0</v>
      </c>
      <c r="J95" s="49">
        <f>SUM(J96,J110,J118,J128,J135,J143,J144)</f>
        <v>27.643157939999998</v>
      </c>
      <c r="K95" s="49">
        <f t="shared" si="57"/>
        <v>15.424257879999999</v>
      </c>
      <c r="L95" s="49">
        <f t="shared" si="57"/>
        <v>0</v>
      </c>
      <c r="M95" s="49">
        <f t="shared" si="57"/>
        <v>55.643736849999996</v>
      </c>
      <c r="N95" s="49">
        <f t="shared" si="57"/>
        <v>0</v>
      </c>
      <c r="O95" s="49">
        <f t="shared" si="57"/>
        <v>148.05497370000001</v>
      </c>
      <c r="P95" s="49">
        <f t="shared" si="57"/>
        <v>0</v>
      </c>
      <c r="Q95" s="49">
        <f t="shared" si="57"/>
        <v>363.94633983</v>
      </c>
      <c r="R95" s="28">
        <f>H95-I95</f>
        <v>27.643157939999998</v>
      </c>
      <c r="S95" s="70" t="str">
        <f>IF((I95),R95/(I95),"нд")</f>
        <v>нд</v>
      </c>
      <c r="T95" s="75"/>
      <c r="U95" s="48" t="s">
        <v>270</v>
      </c>
      <c r="V95" s="105"/>
    </row>
    <row r="96" spans="1:22" s="25" customFormat="1" ht="45" customHeight="1">
      <c r="A96" s="67" t="s">
        <v>120</v>
      </c>
      <c r="B96" s="68" t="s">
        <v>121</v>
      </c>
      <c r="C96" s="115" t="s">
        <v>10</v>
      </c>
      <c r="D96" s="49">
        <f>SUM(D97,D100,D103,D109)</f>
        <v>0</v>
      </c>
      <c r="E96" s="49">
        <f>SUM(E97,E100,E103,E109)</f>
        <v>0</v>
      </c>
      <c r="F96" s="49">
        <f>SUM(F97,F100,F103,F109)</f>
        <v>0</v>
      </c>
      <c r="G96" s="49">
        <f>SUM(G97,G100,G103,G109)</f>
        <v>0</v>
      </c>
      <c r="H96" s="49">
        <f>SUM(H97,H100,H103,H109)</f>
        <v>0</v>
      </c>
      <c r="I96" s="28">
        <v>0</v>
      </c>
      <c r="J96" s="49">
        <f>SUM(J97,J100,J103,J109)</f>
        <v>0</v>
      </c>
      <c r="K96" s="28">
        <v>0</v>
      </c>
      <c r="L96" s="49">
        <f>SUM(L97,L100,L103,L109)</f>
        <v>0</v>
      </c>
      <c r="M96" s="28">
        <v>0</v>
      </c>
      <c r="N96" s="49">
        <f>SUM(N97,N100,N103,N109)</f>
        <v>0</v>
      </c>
      <c r="O96" s="28">
        <v>0</v>
      </c>
      <c r="P96" s="49">
        <f>SUM(P97,P100,P103,P109)</f>
        <v>0</v>
      </c>
      <c r="Q96" s="49">
        <f>SUM(Q97,Q100,Q103,Q109)</f>
        <v>0</v>
      </c>
      <c r="R96" s="28">
        <f>H96-I96</f>
        <v>0</v>
      </c>
      <c r="S96" s="70" t="str">
        <f>IF((I96),R96/(I96),"нд")</f>
        <v>нд</v>
      </c>
      <c r="T96" s="75"/>
      <c r="U96" s="48" t="s">
        <v>270</v>
      </c>
      <c r="V96" s="105"/>
    </row>
    <row r="97" spans="1:22" s="25" customFormat="1" ht="63.75" customHeight="1">
      <c r="A97" s="109" t="s">
        <v>122</v>
      </c>
      <c r="B97" s="65" t="s">
        <v>123</v>
      </c>
      <c r="C97" s="53" t="s">
        <v>10</v>
      </c>
      <c r="D97" s="45">
        <f>SUM(D98:D99)</f>
        <v>0</v>
      </c>
      <c r="E97" s="45">
        <f t="shared" ref="E97:J97" si="58">SUM(E98:E99)</f>
        <v>0</v>
      </c>
      <c r="F97" s="45">
        <f t="shared" si="58"/>
        <v>0</v>
      </c>
      <c r="G97" s="45">
        <f t="shared" si="58"/>
        <v>0</v>
      </c>
      <c r="H97" s="45">
        <f>SUM(H98:H99)</f>
        <v>0</v>
      </c>
      <c r="I97" s="45">
        <f t="shared" si="58"/>
        <v>0</v>
      </c>
      <c r="J97" s="45">
        <f t="shared" si="58"/>
        <v>0</v>
      </c>
      <c r="K97" s="45">
        <f t="shared" ref="K97:P97" si="59">SUM(K98:K99)</f>
        <v>0</v>
      </c>
      <c r="L97" s="45">
        <f t="shared" si="59"/>
        <v>0</v>
      </c>
      <c r="M97" s="45">
        <f t="shared" si="59"/>
        <v>0</v>
      </c>
      <c r="N97" s="45">
        <f t="shared" si="59"/>
        <v>0</v>
      </c>
      <c r="O97" s="45">
        <f t="shared" si="59"/>
        <v>0</v>
      </c>
      <c r="P97" s="45">
        <f t="shared" si="59"/>
        <v>0</v>
      </c>
      <c r="Q97" s="45">
        <f>SUM(Q98:Q99)</f>
        <v>0</v>
      </c>
      <c r="R97" s="28">
        <f t="shared" si="51"/>
        <v>0</v>
      </c>
      <c r="S97" s="70" t="str">
        <f t="shared" si="52"/>
        <v>нд</v>
      </c>
      <c r="T97" s="47"/>
      <c r="U97" s="48" t="s">
        <v>270</v>
      </c>
      <c r="V97" s="105"/>
    </row>
    <row r="98" spans="1:22" s="25" customFormat="1" ht="35.25" customHeight="1">
      <c r="A98" s="109" t="s">
        <v>124</v>
      </c>
      <c r="B98" s="66" t="s">
        <v>125</v>
      </c>
      <c r="C98" s="53" t="s">
        <v>10</v>
      </c>
      <c r="D98" s="45">
        <v>0</v>
      </c>
      <c r="E98" s="45">
        <v>0</v>
      </c>
      <c r="F98" s="45">
        <v>0</v>
      </c>
      <c r="G98" s="45">
        <f>I98+K98+M98+O98</f>
        <v>0</v>
      </c>
      <c r="H98" s="45">
        <f>J98+L98+N98+P98</f>
        <v>0</v>
      </c>
      <c r="I98" s="28">
        <v>0</v>
      </c>
      <c r="J98" s="45">
        <v>0</v>
      </c>
      <c r="K98" s="28">
        <v>0</v>
      </c>
      <c r="L98" s="45">
        <v>0</v>
      </c>
      <c r="M98" s="28">
        <v>0</v>
      </c>
      <c r="N98" s="45">
        <v>0</v>
      </c>
      <c r="O98" s="28">
        <v>0</v>
      </c>
      <c r="P98" s="45">
        <v>0</v>
      </c>
      <c r="Q98" s="45">
        <f>F98-H98</f>
        <v>0</v>
      </c>
      <c r="R98" s="28">
        <f t="shared" si="51"/>
        <v>0</v>
      </c>
      <c r="S98" s="70" t="str">
        <f t="shared" si="52"/>
        <v>нд</v>
      </c>
      <c r="T98" s="47"/>
      <c r="U98" s="48" t="s">
        <v>270</v>
      </c>
      <c r="V98" s="105"/>
    </row>
    <row r="99" spans="1:22" s="25" customFormat="1" ht="54.75" customHeight="1">
      <c r="A99" s="109" t="s">
        <v>126</v>
      </c>
      <c r="B99" s="66" t="s">
        <v>125</v>
      </c>
      <c r="C99" s="53" t="s">
        <v>10</v>
      </c>
      <c r="D99" s="45">
        <v>0</v>
      </c>
      <c r="E99" s="45">
        <v>0</v>
      </c>
      <c r="F99" s="45">
        <v>0</v>
      </c>
      <c r="G99" s="45">
        <f>I99+K99+M99+O99</f>
        <v>0</v>
      </c>
      <c r="H99" s="45">
        <f>J99+L99+N99+P99</f>
        <v>0</v>
      </c>
      <c r="I99" s="28">
        <v>0</v>
      </c>
      <c r="J99" s="45">
        <v>0</v>
      </c>
      <c r="K99" s="28">
        <v>0</v>
      </c>
      <c r="L99" s="45">
        <v>0</v>
      </c>
      <c r="M99" s="28">
        <v>0</v>
      </c>
      <c r="N99" s="45">
        <v>0</v>
      </c>
      <c r="O99" s="28">
        <v>0</v>
      </c>
      <c r="P99" s="45">
        <v>0</v>
      </c>
      <c r="Q99" s="45">
        <f>F99-H99</f>
        <v>0</v>
      </c>
      <c r="R99" s="28">
        <f t="shared" si="51"/>
        <v>0</v>
      </c>
      <c r="S99" s="70" t="str">
        <f t="shared" si="52"/>
        <v>нд</v>
      </c>
      <c r="T99" s="47"/>
      <c r="U99" s="48" t="s">
        <v>270</v>
      </c>
      <c r="V99" s="105"/>
    </row>
    <row r="100" spans="1:22" s="25" customFormat="1" ht="57" customHeight="1">
      <c r="A100" s="109" t="s">
        <v>127</v>
      </c>
      <c r="B100" s="65" t="s">
        <v>128</v>
      </c>
      <c r="C100" s="53" t="s">
        <v>10</v>
      </c>
      <c r="D100" s="45">
        <f>SUM(D101:D102)</f>
        <v>0</v>
      </c>
      <c r="E100" s="45">
        <f>SUM(E101:E102)</f>
        <v>0</v>
      </c>
      <c r="F100" s="45">
        <f>SUM(F101:F102)</f>
        <v>0</v>
      </c>
      <c r="G100" s="45">
        <f>SUM(G101:G102)</f>
        <v>0</v>
      </c>
      <c r="H100" s="45">
        <f>SUM(H101:H102)</f>
        <v>0</v>
      </c>
      <c r="I100" s="45">
        <f t="shared" ref="I100:N100" si="60">SUM(I101:I102)</f>
        <v>0</v>
      </c>
      <c r="J100" s="45">
        <f t="shared" si="60"/>
        <v>0</v>
      </c>
      <c r="K100" s="45">
        <f t="shared" si="60"/>
        <v>0</v>
      </c>
      <c r="L100" s="45">
        <f t="shared" si="60"/>
        <v>0</v>
      </c>
      <c r="M100" s="45">
        <f t="shared" si="60"/>
        <v>0</v>
      </c>
      <c r="N100" s="45">
        <f t="shared" si="60"/>
        <v>0</v>
      </c>
      <c r="O100" s="28">
        <v>0</v>
      </c>
      <c r="P100" s="45">
        <f t="shared" ref="P100" si="61">SUM(P101:P102)</f>
        <v>0</v>
      </c>
      <c r="Q100" s="45">
        <f>F100-H100</f>
        <v>0</v>
      </c>
      <c r="R100" s="28">
        <f t="shared" si="51"/>
        <v>0</v>
      </c>
      <c r="S100" s="70" t="str">
        <f t="shared" si="52"/>
        <v>нд</v>
      </c>
      <c r="T100" s="47"/>
      <c r="U100" s="48" t="s">
        <v>270</v>
      </c>
      <c r="V100" s="105"/>
    </row>
    <row r="101" spans="1:22" s="25" customFormat="1" ht="54.75" customHeight="1">
      <c r="A101" s="109" t="s">
        <v>129</v>
      </c>
      <c r="B101" s="66" t="s">
        <v>130</v>
      </c>
      <c r="C101" s="53" t="s">
        <v>10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28">
        <v>0</v>
      </c>
      <c r="J101" s="45">
        <v>0</v>
      </c>
      <c r="K101" s="28">
        <v>0</v>
      </c>
      <c r="L101" s="45">
        <v>0</v>
      </c>
      <c r="M101" s="28">
        <v>0</v>
      </c>
      <c r="N101" s="45">
        <v>0</v>
      </c>
      <c r="O101" s="28">
        <v>0</v>
      </c>
      <c r="P101" s="45">
        <v>0</v>
      </c>
      <c r="Q101" s="45">
        <f>F101-H101</f>
        <v>0</v>
      </c>
      <c r="R101" s="28">
        <f t="shared" si="51"/>
        <v>0</v>
      </c>
      <c r="S101" s="70" t="str">
        <f t="shared" si="52"/>
        <v>нд</v>
      </c>
      <c r="T101" s="47"/>
      <c r="U101" s="48" t="s">
        <v>270</v>
      </c>
    </row>
    <row r="102" spans="1:22" s="25" customFormat="1" ht="56.25" customHeight="1">
      <c r="A102" s="109" t="s">
        <v>131</v>
      </c>
      <c r="B102" s="66" t="s">
        <v>125</v>
      </c>
      <c r="C102" s="53" t="s">
        <v>10</v>
      </c>
      <c r="D102" s="45">
        <v>0</v>
      </c>
      <c r="E102" s="45">
        <v>0</v>
      </c>
      <c r="F102" s="45">
        <v>0</v>
      </c>
      <c r="G102" s="45">
        <v>0</v>
      </c>
      <c r="H102" s="45">
        <v>0</v>
      </c>
      <c r="I102" s="28">
        <v>0</v>
      </c>
      <c r="J102" s="45">
        <v>0</v>
      </c>
      <c r="K102" s="28">
        <v>0</v>
      </c>
      <c r="L102" s="45">
        <v>0</v>
      </c>
      <c r="M102" s="28">
        <v>0</v>
      </c>
      <c r="N102" s="45">
        <v>0</v>
      </c>
      <c r="O102" s="28">
        <v>0</v>
      </c>
      <c r="P102" s="45">
        <v>0</v>
      </c>
      <c r="Q102" s="45">
        <f>F102-H102</f>
        <v>0</v>
      </c>
      <c r="R102" s="28">
        <f t="shared" si="51"/>
        <v>0</v>
      </c>
      <c r="S102" s="70" t="str">
        <f t="shared" si="52"/>
        <v>нд</v>
      </c>
      <c r="T102" s="47"/>
      <c r="U102" s="48" t="s">
        <v>270</v>
      </c>
    </row>
    <row r="103" spans="1:22" s="25" customFormat="1" ht="60" customHeight="1">
      <c r="A103" s="109" t="s">
        <v>132</v>
      </c>
      <c r="B103" s="65" t="s">
        <v>133</v>
      </c>
      <c r="C103" s="53" t="s">
        <v>10</v>
      </c>
      <c r="D103" s="45">
        <f>SUM(D104:D108)</f>
        <v>0</v>
      </c>
      <c r="E103" s="45">
        <f t="shared" ref="E103:P103" si="62">SUM(E104:E108)</f>
        <v>0</v>
      </c>
      <c r="F103" s="45">
        <f t="shared" si="62"/>
        <v>0</v>
      </c>
      <c r="G103" s="45">
        <f>SUM(G104:G108)</f>
        <v>0</v>
      </c>
      <c r="H103" s="45">
        <f>SUM(H104:H108)</f>
        <v>0</v>
      </c>
      <c r="I103" s="28">
        <v>0</v>
      </c>
      <c r="J103" s="45">
        <f t="shared" si="62"/>
        <v>0</v>
      </c>
      <c r="K103" s="28">
        <v>0</v>
      </c>
      <c r="L103" s="45">
        <f t="shared" si="62"/>
        <v>0</v>
      </c>
      <c r="M103" s="28">
        <v>0</v>
      </c>
      <c r="N103" s="45">
        <f t="shared" si="62"/>
        <v>0</v>
      </c>
      <c r="O103" s="28">
        <v>0</v>
      </c>
      <c r="P103" s="45">
        <f t="shared" si="62"/>
        <v>0</v>
      </c>
      <c r="Q103" s="45">
        <f>SUM(Q104:Q108)</f>
        <v>0</v>
      </c>
      <c r="R103" s="28">
        <f t="shared" si="51"/>
        <v>0</v>
      </c>
      <c r="S103" s="70" t="str">
        <f t="shared" si="52"/>
        <v>нд</v>
      </c>
      <c r="T103" s="47"/>
      <c r="U103" s="48" t="s">
        <v>11</v>
      </c>
    </row>
    <row r="104" spans="1:22" s="25" customFormat="1" ht="98.25" customHeight="1">
      <c r="A104" s="109" t="s">
        <v>134</v>
      </c>
      <c r="B104" s="65" t="s">
        <v>135</v>
      </c>
      <c r="C104" s="53" t="s">
        <v>10</v>
      </c>
      <c r="D104" s="45">
        <v>0</v>
      </c>
      <c r="E104" s="45">
        <v>0</v>
      </c>
      <c r="F104" s="45">
        <v>0</v>
      </c>
      <c r="G104" s="45">
        <f t="shared" ref="G104:G108" si="63">I104+K104+M104+O104</f>
        <v>0</v>
      </c>
      <c r="H104" s="45">
        <f>J104+L104+N104+P104</f>
        <v>0</v>
      </c>
      <c r="I104" s="28">
        <v>0</v>
      </c>
      <c r="J104" s="45">
        <v>0</v>
      </c>
      <c r="K104" s="28">
        <v>0</v>
      </c>
      <c r="L104" s="45">
        <v>0</v>
      </c>
      <c r="M104" s="28">
        <v>0</v>
      </c>
      <c r="N104" s="45">
        <v>0</v>
      </c>
      <c r="O104" s="28">
        <v>0</v>
      </c>
      <c r="P104" s="45">
        <v>0</v>
      </c>
      <c r="Q104" s="45">
        <f t="shared" ref="Q104:Q109" si="64">F104-H104</f>
        <v>0</v>
      </c>
      <c r="R104" s="28">
        <f t="shared" si="51"/>
        <v>0</v>
      </c>
      <c r="S104" s="70" t="str">
        <f t="shared" si="52"/>
        <v>нд</v>
      </c>
      <c r="T104" s="47"/>
      <c r="U104" s="48" t="s">
        <v>270</v>
      </c>
    </row>
    <row r="105" spans="1:22" s="25" customFormat="1" ht="95.25" customHeight="1">
      <c r="A105" s="109" t="s">
        <v>136</v>
      </c>
      <c r="B105" s="65" t="s">
        <v>137</v>
      </c>
      <c r="C105" s="53" t="s">
        <v>10</v>
      </c>
      <c r="D105" s="45">
        <v>0</v>
      </c>
      <c r="E105" s="45">
        <v>0</v>
      </c>
      <c r="F105" s="45">
        <v>0</v>
      </c>
      <c r="G105" s="45">
        <f t="shared" si="63"/>
        <v>0</v>
      </c>
      <c r="H105" s="45">
        <f>J105+L105+N105+P105</f>
        <v>0</v>
      </c>
      <c r="I105" s="28">
        <v>0</v>
      </c>
      <c r="J105" s="45">
        <v>0</v>
      </c>
      <c r="K105" s="28">
        <v>0</v>
      </c>
      <c r="L105" s="45">
        <v>0</v>
      </c>
      <c r="M105" s="28">
        <v>0</v>
      </c>
      <c r="N105" s="45">
        <v>0</v>
      </c>
      <c r="O105" s="28">
        <v>0</v>
      </c>
      <c r="P105" s="45">
        <v>0</v>
      </c>
      <c r="Q105" s="45">
        <f t="shared" si="64"/>
        <v>0</v>
      </c>
      <c r="R105" s="28">
        <f t="shared" si="51"/>
        <v>0</v>
      </c>
      <c r="S105" s="70" t="str">
        <f t="shared" si="52"/>
        <v>нд</v>
      </c>
      <c r="T105" s="47"/>
      <c r="U105" s="48" t="s">
        <v>270</v>
      </c>
    </row>
    <row r="106" spans="1:22" s="25" customFormat="1" ht="113.25" customHeight="1">
      <c r="A106" s="109" t="s">
        <v>138</v>
      </c>
      <c r="B106" s="65" t="s">
        <v>139</v>
      </c>
      <c r="C106" s="53" t="s">
        <v>10</v>
      </c>
      <c r="D106" s="45">
        <v>0</v>
      </c>
      <c r="E106" s="45">
        <v>0</v>
      </c>
      <c r="F106" s="45">
        <v>0</v>
      </c>
      <c r="G106" s="45">
        <f t="shared" si="63"/>
        <v>0</v>
      </c>
      <c r="H106" s="45">
        <f>J106+L106+N106+P106</f>
        <v>0</v>
      </c>
      <c r="I106" s="28">
        <v>0</v>
      </c>
      <c r="J106" s="45">
        <v>0</v>
      </c>
      <c r="K106" s="28">
        <v>0</v>
      </c>
      <c r="L106" s="45">
        <v>0</v>
      </c>
      <c r="M106" s="28">
        <v>0</v>
      </c>
      <c r="N106" s="45">
        <v>0</v>
      </c>
      <c r="O106" s="28">
        <v>0</v>
      </c>
      <c r="P106" s="45">
        <v>0</v>
      </c>
      <c r="Q106" s="45">
        <f t="shared" si="64"/>
        <v>0</v>
      </c>
      <c r="R106" s="28">
        <f t="shared" si="51"/>
        <v>0</v>
      </c>
      <c r="S106" s="70" t="str">
        <f t="shared" si="52"/>
        <v>нд</v>
      </c>
      <c r="T106" s="47"/>
      <c r="U106" s="48" t="s">
        <v>270</v>
      </c>
    </row>
    <row r="107" spans="1:22" s="25" customFormat="1" ht="104.25" customHeight="1">
      <c r="A107" s="109" t="s">
        <v>140</v>
      </c>
      <c r="B107" s="65" t="s">
        <v>141</v>
      </c>
      <c r="C107" s="53" t="s">
        <v>10</v>
      </c>
      <c r="D107" s="45">
        <v>0</v>
      </c>
      <c r="E107" s="45">
        <v>0</v>
      </c>
      <c r="F107" s="45">
        <v>0</v>
      </c>
      <c r="G107" s="45">
        <f t="shared" si="63"/>
        <v>0</v>
      </c>
      <c r="H107" s="45">
        <f>J107+L107+N107+P107</f>
        <v>0</v>
      </c>
      <c r="I107" s="28">
        <v>0</v>
      </c>
      <c r="J107" s="45">
        <v>0</v>
      </c>
      <c r="K107" s="28">
        <v>0</v>
      </c>
      <c r="L107" s="45">
        <v>0</v>
      </c>
      <c r="M107" s="28">
        <v>0</v>
      </c>
      <c r="N107" s="45">
        <v>0</v>
      </c>
      <c r="O107" s="28">
        <v>0</v>
      </c>
      <c r="P107" s="45">
        <v>0</v>
      </c>
      <c r="Q107" s="45">
        <f t="shared" si="64"/>
        <v>0</v>
      </c>
      <c r="R107" s="28">
        <f t="shared" si="51"/>
        <v>0</v>
      </c>
      <c r="S107" s="70" t="str">
        <f t="shared" si="52"/>
        <v>нд</v>
      </c>
      <c r="T107" s="47"/>
      <c r="U107" s="48" t="s">
        <v>270</v>
      </c>
    </row>
    <row r="108" spans="1:22" s="25" customFormat="1" ht="109.5" customHeight="1">
      <c r="A108" s="109" t="s">
        <v>142</v>
      </c>
      <c r="B108" s="65" t="s">
        <v>143</v>
      </c>
      <c r="C108" s="53" t="s">
        <v>10</v>
      </c>
      <c r="D108" s="45">
        <v>0</v>
      </c>
      <c r="E108" s="45">
        <v>0</v>
      </c>
      <c r="F108" s="45">
        <v>0</v>
      </c>
      <c r="G108" s="45">
        <f t="shared" si="63"/>
        <v>0</v>
      </c>
      <c r="H108" s="45">
        <f>J108+L108+N108+P108</f>
        <v>0</v>
      </c>
      <c r="I108" s="28">
        <v>0</v>
      </c>
      <c r="J108" s="45">
        <v>0</v>
      </c>
      <c r="K108" s="28">
        <v>0</v>
      </c>
      <c r="L108" s="45">
        <v>0</v>
      </c>
      <c r="M108" s="28">
        <v>0</v>
      </c>
      <c r="N108" s="45">
        <v>0</v>
      </c>
      <c r="O108" s="28">
        <v>0</v>
      </c>
      <c r="P108" s="45">
        <v>0</v>
      </c>
      <c r="Q108" s="45">
        <f t="shared" si="64"/>
        <v>0</v>
      </c>
      <c r="R108" s="28">
        <f t="shared" si="51"/>
        <v>0</v>
      </c>
      <c r="S108" s="70" t="str">
        <f t="shared" si="52"/>
        <v>нд</v>
      </c>
      <c r="T108" s="47"/>
      <c r="U108" s="48" t="s">
        <v>270</v>
      </c>
    </row>
    <row r="109" spans="1:22" s="25" customFormat="1" ht="49.5" customHeight="1">
      <c r="A109" s="109" t="s">
        <v>144</v>
      </c>
      <c r="B109" s="65" t="s">
        <v>145</v>
      </c>
      <c r="C109" s="53" t="s">
        <v>10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28">
        <v>0</v>
      </c>
      <c r="J109" s="45">
        <v>0</v>
      </c>
      <c r="K109" s="28">
        <v>0</v>
      </c>
      <c r="L109" s="45">
        <v>0</v>
      </c>
      <c r="M109" s="28">
        <v>0</v>
      </c>
      <c r="N109" s="45">
        <v>0</v>
      </c>
      <c r="O109" s="28">
        <v>0</v>
      </c>
      <c r="P109" s="45">
        <v>0</v>
      </c>
      <c r="Q109" s="45">
        <f t="shared" si="64"/>
        <v>0</v>
      </c>
      <c r="R109" s="28">
        <f t="shared" si="51"/>
        <v>0</v>
      </c>
      <c r="S109" s="70" t="str">
        <f>IF((I109),R109/(I109),"нд")</f>
        <v>нд</v>
      </c>
      <c r="T109" s="47"/>
      <c r="U109" s="48" t="s">
        <v>270</v>
      </c>
    </row>
    <row r="110" spans="1:22" s="25" customFormat="1" ht="68.25" customHeight="1">
      <c r="A110" s="109" t="s">
        <v>146</v>
      </c>
      <c r="B110" s="65" t="s">
        <v>147</v>
      </c>
      <c r="C110" s="53" t="s">
        <v>10</v>
      </c>
      <c r="D110" s="45">
        <f>SUM(D111,D114,D116,D117)</f>
        <v>469.63837985999999</v>
      </c>
      <c r="E110" s="45">
        <f t="shared" ref="E110:O110" si="65">SUM(E111,E114,E116,E117)</f>
        <v>381.10733754000006</v>
      </c>
      <c r="F110" s="45">
        <f t="shared" si="65"/>
        <v>88.531042319999983</v>
      </c>
      <c r="G110" s="45">
        <f>SUM(G111,G114,G116,G117)</f>
        <v>27</v>
      </c>
      <c r="H110" s="45">
        <f>SUM(H111,H114,H116,H117)</f>
        <v>23.35337294</v>
      </c>
      <c r="I110" s="45">
        <f t="shared" si="65"/>
        <v>0</v>
      </c>
      <c r="J110" s="45">
        <f t="shared" si="65"/>
        <v>23.35337294</v>
      </c>
      <c r="K110" s="45">
        <f t="shared" si="65"/>
        <v>0</v>
      </c>
      <c r="L110" s="45">
        <f t="shared" si="65"/>
        <v>0</v>
      </c>
      <c r="M110" s="45">
        <f t="shared" si="65"/>
        <v>9.46108057</v>
      </c>
      <c r="N110" s="45">
        <f t="shared" si="65"/>
        <v>0</v>
      </c>
      <c r="O110" s="45">
        <f t="shared" si="65"/>
        <v>17.53891943</v>
      </c>
      <c r="P110" s="45">
        <f t="shared" ref="P110" si="66">SUM(P111,P114,P116,P117)</f>
        <v>0</v>
      </c>
      <c r="Q110" s="45">
        <f>SUM(Q111,Q114,Q116,Q117)</f>
        <v>65.177669379999998</v>
      </c>
      <c r="R110" s="28">
        <f t="shared" si="51"/>
        <v>23.35337294</v>
      </c>
      <c r="S110" s="70" t="str">
        <f t="shared" si="52"/>
        <v>нд</v>
      </c>
      <c r="T110" s="47"/>
      <c r="U110" s="48" t="s">
        <v>270</v>
      </c>
    </row>
    <row r="111" spans="1:22" s="25" customFormat="1" ht="58.5" customHeight="1">
      <c r="A111" s="109" t="s">
        <v>148</v>
      </c>
      <c r="B111" s="65" t="s">
        <v>149</v>
      </c>
      <c r="C111" s="53" t="s">
        <v>10</v>
      </c>
      <c r="D111" s="45">
        <f t="shared" ref="D111:Q111" si="67">D112+D113</f>
        <v>399.44337985999999</v>
      </c>
      <c r="E111" s="45">
        <f t="shared" si="67"/>
        <v>361.25281247000004</v>
      </c>
      <c r="F111" s="45">
        <f t="shared" si="67"/>
        <v>38.190567389999998</v>
      </c>
      <c r="G111" s="45">
        <f t="shared" si="67"/>
        <v>0</v>
      </c>
      <c r="H111" s="45">
        <f t="shared" si="67"/>
        <v>23.35337294</v>
      </c>
      <c r="I111" s="45">
        <f t="shared" si="67"/>
        <v>0</v>
      </c>
      <c r="J111" s="45">
        <f t="shared" si="67"/>
        <v>23.35337294</v>
      </c>
      <c r="K111" s="45">
        <f t="shared" si="67"/>
        <v>0</v>
      </c>
      <c r="L111" s="45">
        <f t="shared" si="67"/>
        <v>0</v>
      </c>
      <c r="M111" s="45">
        <f t="shared" si="67"/>
        <v>0</v>
      </c>
      <c r="N111" s="45">
        <f t="shared" si="67"/>
        <v>0</v>
      </c>
      <c r="O111" s="45">
        <f t="shared" si="67"/>
        <v>0</v>
      </c>
      <c r="P111" s="45">
        <f t="shared" si="67"/>
        <v>0</v>
      </c>
      <c r="Q111" s="45">
        <f t="shared" si="67"/>
        <v>14.837194450000002</v>
      </c>
      <c r="R111" s="28">
        <f>H111-I111</f>
        <v>23.35337294</v>
      </c>
      <c r="S111" s="70" t="str">
        <f>IF((I111),R111/(I111),"нд")</f>
        <v>нд</v>
      </c>
      <c r="T111" s="47"/>
      <c r="U111" s="48" t="s">
        <v>270</v>
      </c>
    </row>
    <row r="112" spans="1:22" s="25" customFormat="1" ht="58.5" customHeight="1">
      <c r="A112" s="109" t="s">
        <v>148</v>
      </c>
      <c r="B112" s="91" t="s">
        <v>336</v>
      </c>
      <c r="C112" s="32" t="s">
        <v>337</v>
      </c>
      <c r="D112" s="30">
        <v>394.15000026000001</v>
      </c>
      <c r="E112" s="30">
        <v>356.95666847000001</v>
      </c>
      <c r="F112" s="30">
        <f>D112-E112</f>
        <v>37.193331790000002</v>
      </c>
      <c r="G112" s="30">
        <f>I112+K112+M112+O112</f>
        <v>0</v>
      </c>
      <c r="H112" s="30">
        <f>SUM(J112,L112,N112,P112)</f>
        <v>23.35337294</v>
      </c>
      <c r="I112" s="30">
        <v>0</v>
      </c>
      <c r="J112" s="103">
        <v>23.35337294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f>F112-H112</f>
        <v>13.839958850000002</v>
      </c>
      <c r="R112" s="29">
        <f>H112-I112</f>
        <v>23.35337294</v>
      </c>
      <c r="S112" s="74" t="str">
        <f>IF((I112),R112/(I112),"нд")</f>
        <v>нд</v>
      </c>
      <c r="T112" s="34"/>
      <c r="U112" s="33" t="s">
        <v>270</v>
      </c>
      <c r="V112" s="42"/>
    </row>
    <row r="113" spans="1:22" s="25" customFormat="1" ht="58.5" customHeight="1">
      <c r="A113" s="109" t="s">
        <v>148</v>
      </c>
      <c r="B113" s="38" t="s">
        <v>351</v>
      </c>
      <c r="C113" s="32" t="s">
        <v>352</v>
      </c>
      <c r="D113" s="30">
        <v>5.2933795999999997</v>
      </c>
      <c r="E113" s="30">
        <v>4.296144</v>
      </c>
      <c r="F113" s="30">
        <f>D113-E113</f>
        <v>0.99723559999999978</v>
      </c>
      <c r="G113" s="30">
        <f>I113+K113+M113+O113</f>
        <v>0</v>
      </c>
      <c r="H113" s="30">
        <f>SUM(J113,L113,N113,P113)</f>
        <v>0</v>
      </c>
      <c r="I113" s="30">
        <v>0</v>
      </c>
      <c r="J113" s="103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f>F113-H113</f>
        <v>0.99723559999999978</v>
      </c>
      <c r="R113" s="29">
        <f>H113-I113</f>
        <v>0</v>
      </c>
      <c r="S113" s="74" t="str">
        <f>IF((I113),R113/(I113),"нд")</f>
        <v>нд</v>
      </c>
      <c r="T113" s="34"/>
      <c r="U113" s="33" t="s">
        <v>270</v>
      </c>
      <c r="V113" s="42"/>
    </row>
    <row r="114" spans="1:22" s="25" customFormat="1" ht="48" customHeight="1">
      <c r="A114" s="109" t="s">
        <v>150</v>
      </c>
      <c r="B114" s="65" t="s">
        <v>151</v>
      </c>
      <c r="C114" s="32" t="s">
        <v>10</v>
      </c>
      <c r="D114" s="45">
        <f>SUM(D115:D115)</f>
        <v>70.194999999999993</v>
      </c>
      <c r="E114" s="45">
        <f t="shared" ref="E114:I114" si="68">SUM(E115:E115)</f>
        <v>19.854525070000001</v>
      </c>
      <c r="F114" s="45">
        <f t="shared" si="68"/>
        <v>50.340474929999992</v>
      </c>
      <c r="G114" s="45">
        <f t="shared" si="68"/>
        <v>27</v>
      </c>
      <c r="H114" s="45">
        <f>SUM(H115:H115)</f>
        <v>0</v>
      </c>
      <c r="I114" s="45">
        <f t="shared" si="68"/>
        <v>0</v>
      </c>
      <c r="J114" s="45">
        <f>SUM(J115:J115)</f>
        <v>0</v>
      </c>
      <c r="K114" s="45">
        <f t="shared" ref="K114:P114" si="69">SUM(K115:K115)</f>
        <v>0</v>
      </c>
      <c r="L114" s="45">
        <f t="shared" si="69"/>
        <v>0</v>
      </c>
      <c r="M114" s="45">
        <f t="shared" si="69"/>
        <v>9.46108057</v>
      </c>
      <c r="N114" s="45">
        <f t="shared" si="69"/>
        <v>0</v>
      </c>
      <c r="O114" s="45">
        <f t="shared" si="69"/>
        <v>17.53891943</v>
      </c>
      <c r="P114" s="45">
        <f t="shared" si="69"/>
        <v>0</v>
      </c>
      <c r="Q114" s="45">
        <f>SUM(Q115:Q115)</f>
        <v>50.340474929999992</v>
      </c>
      <c r="R114" s="28">
        <f>H114-I114</f>
        <v>0</v>
      </c>
      <c r="S114" s="70" t="str">
        <f>IF((I114),R114/(I114),"нд")</f>
        <v>нд</v>
      </c>
      <c r="T114" s="47"/>
      <c r="U114" s="48" t="s">
        <v>270</v>
      </c>
      <c r="V114" s="42"/>
    </row>
    <row r="115" spans="1:22" s="25" customFormat="1" ht="69.75" customHeight="1">
      <c r="A115" s="109" t="s">
        <v>150</v>
      </c>
      <c r="B115" s="38" t="s">
        <v>252</v>
      </c>
      <c r="C115" s="32" t="s">
        <v>245</v>
      </c>
      <c r="D115" s="37">
        <v>70.194999999999993</v>
      </c>
      <c r="E115" s="30">
        <v>19.854525070000001</v>
      </c>
      <c r="F115" s="30">
        <f>D115-E115</f>
        <v>50.340474929999992</v>
      </c>
      <c r="G115" s="30">
        <f>SUM(I115,K115,M115,O115)</f>
        <v>27</v>
      </c>
      <c r="H115" s="30">
        <f>SUM(J115,L115,N115,P115)</f>
        <v>0</v>
      </c>
      <c r="I115" s="29">
        <v>0</v>
      </c>
      <c r="J115" s="30">
        <v>0</v>
      </c>
      <c r="K115" s="29">
        <v>0</v>
      </c>
      <c r="L115" s="30">
        <v>0</v>
      </c>
      <c r="M115" s="29">
        <v>9.46108057</v>
      </c>
      <c r="N115" s="30">
        <v>0</v>
      </c>
      <c r="O115" s="29">
        <v>17.53891943</v>
      </c>
      <c r="P115" s="30">
        <v>0</v>
      </c>
      <c r="Q115" s="30">
        <f>F115-H115</f>
        <v>50.340474929999992</v>
      </c>
      <c r="R115" s="29">
        <f t="shared" si="51"/>
        <v>0</v>
      </c>
      <c r="S115" s="74" t="str">
        <f t="shared" si="52"/>
        <v>нд</v>
      </c>
      <c r="T115" s="34"/>
      <c r="U115" s="33" t="s">
        <v>270</v>
      </c>
    </row>
    <row r="116" spans="1:22" s="25" customFormat="1" ht="46.5" customHeight="1">
      <c r="A116" s="109" t="s">
        <v>152</v>
      </c>
      <c r="B116" s="65" t="s">
        <v>153</v>
      </c>
      <c r="C116" s="53" t="s">
        <v>10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28">
        <f t="shared" si="51"/>
        <v>0</v>
      </c>
      <c r="S116" s="70" t="str">
        <f t="shared" si="52"/>
        <v>нд</v>
      </c>
      <c r="T116" s="47"/>
      <c r="U116" s="48" t="s">
        <v>270</v>
      </c>
    </row>
    <row r="117" spans="1:22" s="25" customFormat="1" ht="50.25" customHeight="1">
      <c r="A117" s="109" t="s">
        <v>154</v>
      </c>
      <c r="B117" s="65" t="s">
        <v>105</v>
      </c>
      <c r="C117" s="53" t="s">
        <v>10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28">
        <f t="shared" si="51"/>
        <v>0</v>
      </c>
      <c r="S117" s="70" t="str">
        <f t="shared" si="52"/>
        <v>нд</v>
      </c>
      <c r="T117" s="47"/>
      <c r="U117" s="48" t="s">
        <v>270</v>
      </c>
    </row>
    <row r="118" spans="1:22" s="25" customFormat="1" ht="57.75" customHeight="1">
      <c r="A118" s="109" t="s">
        <v>155</v>
      </c>
      <c r="B118" s="65" t="s">
        <v>156</v>
      </c>
      <c r="C118" s="53" t="s">
        <v>10</v>
      </c>
      <c r="D118" s="45">
        <f>SUM(D119,D124,D125,D126)</f>
        <v>144.55629893</v>
      </c>
      <c r="E118" s="45">
        <f t="shared" ref="E118:F118" si="70">SUM(E119,E124,E125,E126)</f>
        <v>19.368220040000001</v>
      </c>
      <c r="F118" s="45">
        <f t="shared" si="70"/>
        <v>125.18807889000001</v>
      </c>
      <c r="G118" s="45">
        <f>SUM(G119,G124,G125,G126)</f>
        <v>64.004017189999999</v>
      </c>
      <c r="H118" s="45">
        <f>SUM(H119,H124,H125,H126)</f>
        <v>0.72</v>
      </c>
      <c r="I118" s="45">
        <f t="shared" ref="I118:P118" si="71">SUM(I119,I124,I125,I126)</f>
        <v>0</v>
      </c>
      <c r="J118" s="45">
        <f t="shared" si="71"/>
        <v>0.72</v>
      </c>
      <c r="K118" s="45">
        <f t="shared" si="71"/>
        <v>3.9</v>
      </c>
      <c r="L118" s="45">
        <f t="shared" si="71"/>
        <v>0</v>
      </c>
      <c r="M118" s="45">
        <f t="shared" si="71"/>
        <v>17.741599999999998</v>
      </c>
      <c r="N118" s="45">
        <f t="shared" si="71"/>
        <v>0</v>
      </c>
      <c r="O118" s="45">
        <f t="shared" si="71"/>
        <v>42.362417190000002</v>
      </c>
      <c r="P118" s="45">
        <f t="shared" si="71"/>
        <v>0</v>
      </c>
      <c r="Q118" s="45">
        <f>SUM(Q119,Q124,Q125,Q126)</f>
        <v>124.46807889000002</v>
      </c>
      <c r="R118" s="28">
        <f t="shared" si="51"/>
        <v>0.72</v>
      </c>
      <c r="S118" s="70" t="str">
        <f t="shared" si="52"/>
        <v>нд</v>
      </c>
      <c r="T118" s="47"/>
      <c r="U118" s="48" t="s">
        <v>270</v>
      </c>
      <c r="V118" s="39"/>
    </row>
    <row r="119" spans="1:22" s="25" customFormat="1" ht="47.25" customHeight="1">
      <c r="A119" s="109" t="s">
        <v>157</v>
      </c>
      <c r="B119" s="65" t="s">
        <v>158</v>
      </c>
      <c r="C119" s="53" t="s">
        <v>10</v>
      </c>
      <c r="D119" s="45">
        <f>SUM(D120:D123)</f>
        <v>117.24248174</v>
      </c>
      <c r="E119" s="45">
        <f t="shared" ref="E119:Q119" si="72">SUM(E120:E123)</f>
        <v>19.368220040000001</v>
      </c>
      <c r="F119" s="45">
        <f t="shared" si="72"/>
        <v>97.874261700000005</v>
      </c>
      <c r="G119" s="45">
        <f t="shared" si="72"/>
        <v>36.690199999999997</v>
      </c>
      <c r="H119" s="45">
        <f t="shared" si="72"/>
        <v>0</v>
      </c>
      <c r="I119" s="45">
        <f t="shared" si="72"/>
        <v>0</v>
      </c>
      <c r="J119" s="45">
        <f t="shared" si="72"/>
        <v>0</v>
      </c>
      <c r="K119" s="45">
        <f t="shared" si="72"/>
        <v>3.9</v>
      </c>
      <c r="L119" s="45">
        <f t="shared" si="72"/>
        <v>0</v>
      </c>
      <c r="M119" s="45">
        <f t="shared" si="72"/>
        <v>9.5473999999999997</v>
      </c>
      <c r="N119" s="45">
        <f t="shared" si="72"/>
        <v>0</v>
      </c>
      <c r="O119" s="45">
        <f t="shared" si="72"/>
        <v>23.242799999999999</v>
      </c>
      <c r="P119" s="45">
        <f t="shared" si="72"/>
        <v>0</v>
      </c>
      <c r="Q119" s="45">
        <f t="shared" si="72"/>
        <v>97.874261700000005</v>
      </c>
      <c r="R119" s="28">
        <f t="shared" si="51"/>
        <v>0</v>
      </c>
      <c r="S119" s="70" t="str">
        <f t="shared" si="52"/>
        <v>нд</v>
      </c>
      <c r="T119" s="45">
        <f t="shared" ref="T119" si="73">SUM(T120:T123)</f>
        <v>0</v>
      </c>
      <c r="U119" s="45" t="s">
        <v>270</v>
      </c>
    </row>
    <row r="120" spans="1:22" s="25" customFormat="1" ht="76.5" customHeight="1">
      <c r="A120" s="77" t="s">
        <v>157</v>
      </c>
      <c r="B120" s="78" t="s">
        <v>289</v>
      </c>
      <c r="C120" s="24" t="s">
        <v>290</v>
      </c>
      <c r="D120" s="30">
        <v>10.68911995</v>
      </c>
      <c r="E120" s="30">
        <v>0</v>
      </c>
      <c r="F120" s="30">
        <f>D120-E120</f>
        <v>10.68911995</v>
      </c>
      <c r="G120" s="30">
        <f>SUM(I120,K120,M120,O120)</f>
        <v>10.0344</v>
      </c>
      <c r="H120" s="30">
        <f t="shared" ref="H120:H123" si="74">SUM(J120,L120,N120,P120)</f>
        <v>0</v>
      </c>
      <c r="I120" s="29">
        <v>0</v>
      </c>
      <c r="J120" s="30">
        <v>0</v>
      </c>
      <c r="K120" s="29">
        <v>3.9</v>
      </c>
      <c r="L120" s="30">
        <v>0</v>
      </c>
      <c r="M120" s="29">
        <v>3.9</v>
      </c>
      <c r="N120" s="30">
        <v>0</v>
      </c>
      <c r="O120" s="29">
        <v>2.2343999999999999</v>
      </c>
      <c r="P120" s="30">
        <v>0</v>
      </c>
      <c r="Q120" s="30">
        <f>F120-H120</f>
        <v>10.68911995</v>
      </c>
      <c r="R120" s="29">
        <f t="shared" si="51"/>
        <v>0</v>
      </c>
      <c r="S120" s="74" t="str">
        <f t="shared" si="52"/>
        <v>нд</v>
      </c>
      <c r="T120" s="34"/>
      <c r="U120" s="33" t="s">
        <v>270</v>
      </c>
      <c r="V120" s="79"/>
    </row>
    <row r="121" spans="1:22" s="25" customFormat="1" ht="53.25" customHeight="1">
      <c r="A121" s="109" t="s">
        <v>157</v>
      </c>
      <c r="B121" s="38" t="s">
        <v>263</v>
      </c>
      <c r="C121" s="32" t="s">
        <v>264</v>
      </c>
      <c r="D121" s="30">
        <v>24.628</v>
      </c>
      <c r="E121" s="30">
        <v>4.61722667</v>
      </c>
      <c r="F121" s="30">
        <f>D121-E121</f>
        <v>20.010773329999999</v>
      </c>
      <c r="G121" s="30">
        <f>SUM(I121,K121,M121,O121)</f>
        <v>4.7690000000000001</v>
      </c>
      <c r="H121" s="30">
        <f t="shared" si="74"/>
        <v>0</v>
      </c>
      <c r="I121" s="29">
        <v>0</v>
      </c>
      <c r="J121" s="30">
        <v>0</v>
      </c>
      <c r="K121" s="29">
        <v>0</v>
      </c>
      <c r="L121" s="30">
        <v>0</v>
      </c>
      <c r="M121" s="29">
        <v>1.4307000000000001</v>
      </c>
      <c r="N121" s="30">
        <v>0</v>
      </c>
      <c r="O121" s="29">
        <v>3.3382999999999998</v>
      </c>
      <c r="P121" s="30">
        <v>0</v>
      </c>
      <c r="Q121" s="30">
        <f>F121-H121</f>
        <v>20.010773329999999</v>
      </c>
      <c r="R121" s="29">
        <f t="shared" si="51"/>
        <v>0</v>
      </c>
      <c r="S121" s="74" t="str">
        <f t="shared" si="52"/>
        <v>нд</v>
      </c>
      <c r="T121" s="34"/>
      <c r="U121" s="48" t="s">
        <v>270</v>
      </c>
      <c r="V121" s="79"/>
    </row>
    <row r="122" spans="1:22" s="25" customFormat="1" ht="58.5" customHeight="1">
      <c r="A122" s="109" t="s">
        <v>157</v>
      </c>
      <c r="B122" s="92" t="s">
        <v>267</v>
      </c>
      <c r="C122" s="114" t="s">
        <v>268</v>
      </c>
      <c r="D122" s="30">
        <v>44.44499665</v>
      </c>
      <c r="E122" s="30">
        <v>0.22419999999999998</v>
      </c>
      <c r="F122" s="30">
        <f>D122-E122</f>
        <v>44.220796649999997</v>
      </c>
      <c r="G122" s="30">
        <f>SUM(I122,K122,M122,O122)</f>
        <v>14.055599999999998</v>
      </c>
      <c r="H122" s="30">
        <f t="shared" si="74"/>
        <v>0</v>
      </c>
      <c r="I122" s="29">
        <v>0</v>
      </c>
      <c r="J122" s="30">
        <v>0</v>
      </c>
      <c r="K122" s="29">
        <v>0</v>
      </c>
      <c r="L122" s="30">
        <v>0</v>
      </c>
      <c r="M122" s="29">
        <v>4.2167000000000003</v>
      </c>
      <c r="N122" s="30">
        <v>0</v>
      </c>
      <c r="O122" s="29">
        <v>9.8388999999999989</v>
      </c>
      <c r="P122" s="30">
        <v>0</v>
      </c>
      <c r="Q122" s="30">
        <f>F122-H122</f>
        <v>44.220796649999997</v>
      </c>
      <c r="R122" s="29">
        <f t="shared" si="51"/>
        <v>0</v>
      </c>
      <c r="S122" s="74" t="str">
        <f t="shared" si="52"/>
        <v>нд</v>
      </c>
      <c r="T122" s="34"/>
      <c r="U122" s="48" t="s">
        <v>270</v>
      </c>
      <c r="V122" s="79"/>
    </row>
    <row r="123" spans="1:22" s="25" customFormat="1" ht="69.75" customHeight="1">
      <c r="A123" s="109" t="s">
        <v>157</v>
      </c>
      <c r="B123" s="93" t="s">
        <v>259</v>
      </c>
      <c r="C123" s="32" t="s">
        <v>260</v>
      </c>
      <c r="D123" s="30">
        <v>37.480365140000004</v>
      </c>
      <c r="E123" s="30">
        <v>14.52679337</v>
      </c>
      <c r="F123" s="30">
        <f>D123-E123</f>
        <v>22.953571770000003</v>
      </c>
      <c r="G123" s="30">
        <f>SUM(I123,K123,M123,O123)</f>
        <v>7.8311999999999999</v>
      </c>
      <c r="H123" s="30">
        <f t="shared" si="74"/>
        <v>0</v>
      </c>
      <c r="I123" s="29">
        <v>0</v>
      </c>
      <c r="J123" s="30">
        <v>0</v>
      </c>
      <c r="K123" s="29">
        <v>0</v>
      </c>
      <c r="L123" s="30">
        <v>0</v>
      </c>
      <c r="M123" s="29">
        <v>0</v>
      </c>
      <c r="N123" s="30">
        <v>0</v>
      </c>
      <c r="O123" s="29">
        <v>7.8311999999999999</v>
      </c>
      <c r="P123" s="30">
        <v>0</v>
      </c>
      <c r="Q123" s="30">
        <f>F123-H123</f>
        <v>22.953571770000003</v>
      </c>
      <c r="R123" s="29">
        <f t="shared" si="51"/>
        <v>0</v>
      </c>
      <c r="S123" s="74" t="str">
        <f t="shared" si="52"/>
        <v>нд</v>
      </c>
      <c r="T123" s="34"/>
      <c r="U123" s="33" t="s">
        <v>270</v>
      </c>
      <c r="V123" s="79"/>
    </row>
    <row r="124" spans="1:22" s="25" customFormat="1" ht="31.5">
      <c r="A124" s="109" t="s">
        <v>159</v>
      </c>
      <c r="B124" s="65" t="s">
        <v>160</v>
      </c>
      <c r="C124" s="53" t="s">
        <v>10</v>
      </c>
      <c r="D124" s="45">
        <f>SUM(D125:D125)</f>
        <v>0</v>
      </c>
      <c r="E124" s="45">
        <f>SUM(E125:E125)</f>
        <v>0</v>
      </c>
      <c r="F124" s="45">
        <f>SUM(F125:F125)</f>
        <v>0</v>
      </c>
      <c r="G124" s="45">
        <v>0</v>
      </c>
      <c r="H124" s="45">
        <v>0</v>
      </c>
      <c r="I124" s="28">
        <v>0</v>
      </c>
      <c r="J124" s="45">
        <v>0</v>
      </c>
      <c r="K124" s="28">
        <v>0</v>
      </c>
      <c r="L124" s="28">
        <v>0</v>
      </c>
      <c r="M124" s="28">
        <v>0</v>
      </c>
      <c r="N124" s="45">
        <v>0</v>
      </c>
      <c r="O124" s="28">
        <v>0</v>
      </c>
      <c r="P124" s="45">
        <v>0</v>
      </c>
      <c r="Q124" s="45">
        <f t="shared" ref="Q124:Q125" si="75">F124-H124</f>
        <v>0</v>
      </c>
      <c r="R124" s="28">
        <f t="shared" si="51"/>
        <v>0</v>
      </c>
      <c r="S124" s="70" t="str">
        <f t="shared" si="52"/>
        <v>нд</v>
      </c>
      <c r="T124" s="47"/>
      <c r="U124" s="48" t="s">
        <v>270</v>
      </c>
    </row>
    <row r="125" spans="1:22" s="25" customFormat="1" ht="66.75" customHeight="1">
      <c r="A125" s="109" t="s">
        <v>161</v>
      </c>
      <c r="B125" s="65" t="s">
        <v>162</v>
      </c>
      <c r="C125" s="53" t="s">
        <v>10</v>
      </c>
      <c r="D125" s="45">
        <v>0</v>
      </c>
      <c r="E125" s="45">
        <v>0</v>
      </c>
      <c r="F125" s="45">
        <f>D125-E125</f>
        <v>0</v>
      </c>
      <c r="G125" s="45">
        <v>0</v>
      </c>
      <c r="H125" s="45">
        <v>0</v>
      </c>
      <c r="I125" s="28">
        <v>0</v>
      </c>
      <c r="J125" s="45">
        <v>0</v>
      </c>
      <c r="K125" s="28">
        <v>0</v>
      </c>
      <c r="L125" s="45">
        <v>0</v>
      </c>
      <c r="M125" s="28">
        <v>0</v>
      </c>
      <c r="N125" s="45">
        <v>0</v>
      </c>
      <c r="O125" s="28">
        <v>0</v>
      </c>
      <c r="P125" s="45">
        <v>0</v>
      </c>
      <c r="Q125" s="45">
        <f t="shared" si="75"/>
        <v>0</v>
      </c>
      <c r="R125" s="28">
        <f t="shared" si="51"/>
        <v>0</v>
      </c>
      <c r="S125" s="70" t="str">
        <f t="shared" si="52"/>
        <v>нд</v>
      </c>
      <c r="T125" s="47"/>
      <c r="U125" s="48" t="s">
        <v>270</v>
      </c>
    </row>
    <row r="126" spans="1:22" s="25" customFormat="1" ht="51" customHeight="1">
      <c r="A126" s="109" t="s">
        <v>163</v>
      </c>
      <c r="B126" s="65" t="s">
        <v>107</v>
      </c>
      <c r="C126" s="53" t="s">
        <v>10</v>
      </c>
      <c r="D126" s="45">
        <f>SUM(D127)</f>
        <v>27.313817190000002</v>
      </c>
      <c r="E126" s="45">
        <f t="shared" ref="E126:Q126" si="76">SUM(E127)</f>
        <v>0</v>
      </c>
      <c r="F126" s="45">
        <f t="shared" si="76"/>
        <v>27.313817190000002</v>
      </c>
      <c r="G126" s="45">
        <f t="shared" si="76"/>
        <v>27.313817190000002</v>
      </c>
      <c r="H126" s="45">
        <f>SUM(H127)</f>
        <v>0.72</v>
      </c>
      <c r="I126" s="45">
        <f t="shared" si="76"/>
        <v>0</v>
      </c>
      <c r="J126" s="45">
        <f>SUM(J127)</f>
        <v>0.72</v>
      </c>
      <c r="K126" s="45">
        <f t="shared" si="76"/>
        <v>0</v>
      </c>
      <c r="L126" s="45">
        <f t="shared" si="76"/>
        <v>0</v>
      </c>
      <c r="M126" s="45">
        <f t="shared" si="76"/>
        <v>8.1942000000000004</v>
      </c>
      <c r="N126" s="45">
        <f t="shared" si="76"/>
        <v>0</v>
      </c>
      <c r="O126" s="45">
        <f t="shared" si="76"/>
        <v>19.11961719</v>
      </c>
      <c r="P126" s="45">
        <f t="shared" si="76"/>
        <v>0</v>
      </c>
      <c r="Q126" s="45">
        <f t="shared" si="76"/>
        <v>26.593817190000003</v>
      </c>
      <c r="R126" s="28">
        <f t="shared" si="51"/>
        <v>0.72</v>
      </c>
      <c r="S126" s="70" t="str">
        <f t="shared" si="52"/>
        <v>нд</v>
      </c>
      <c r="T126" s="47"/>
      <c r="U126" s="48" t="s">
        <v>270</v>
      </c>
    </row>
    <row r="127" spans="1:22" s="25" customFormat="1" ht="78" customHeight="1">
      <c r="A127" s="109" t="s">
        <v>163</v>
      </c>
      <c r="B127" s="38" t="s">
        <v>292</v>
      </c>
      <c r="C127" s="32" t="s">
        <v>293</v>
      </c>
      <c r="D127" s="30">
        <v>27.313817190000002</v>
      </c>
      <c r="E127" s="30">
        <v>0</v>
      </c>
      <c r="F127" s="30">
        <f>D127-E127</f>
        <v>27.313817190000002</v>
      </c>
      <c r="G127" s="30">
        <f>SUM(I127,K127,M127,O127)</f>
        <v>27.313817190000002</v>
      </c>
      <c r="H127" s="30">
        <f>SUM(J127,L127,N127,P127)</f>
        <v>0.72</v>
      </c>
      <c r="I127" s="29">
        <v>0</v>
      </c>
      <c r="J127" s="103">
        <v>0.72</v>
      </c>
      <c r="K127" s="29">
        <v>0</v>
      </c>
      <c r="L127" s="30">
        <v>0</v>
      </c>
      <c r="M127" s="29">
        <v>8.1942000000000004</v>
      </c>
      <c r="N127" s="30">
        <v>0</v>
      </c>
      <c r="O127" s="29">
        <v>19.11961719</v>
      </c>
      <c r="P127" s="30">
        <v>0</v>
      </c>
      <c r="Q127" s="30">
        <f>F127-H127</f>
        <v>26.593817190000003</v>
      </c>
      <c r="R127" s="29">
        <f t="shared" si="51"/>
        <v>0.72</v>
      </c>
      <c r="S127" s="74" t="str">
        <f t="shared" si="52"/>
        <v>нд</v>
      </c>
      <c r="T127" s="34"/>
      <c r="U127" s="33" t="s">
        <v>270</v>
      </c>
      <c r="V127" s="39"/>
    </row>
    <row r="128" spans="1:22" s="25" customFormat="1" ht="61.5" customHeight="1">
      <c r="A128" s="109" t="s">
        <v>164</v>
      </c>
      <c r="B128" s="65" t="s">
        <v>165</v>
      </c>
      <c r="C128" s="53" t="s">
        <v>10</v>
      </c>
      <c r="D128" s="45">
        <f>SUM(D129,D132)</f>
        <v>0</v>
      </c>
      <c r="E128" s="45">
        <f>SUM(E129,E132)</f>
        <v>0</v>
      </c>
      <c r="F128" s="45">
        <f>SUM(F129,F132)</f>
        <v>0</v>
      </c>
      <c r="G128" s="45">
        <f t="shared" ref="G128:O128" si="77">SUM(G129,G132)</f>
        <v>0</v>
      </c>
      <c r="H128" s="45">
        <f t="shared" si="77"/>
        <v>0</v>
      </c>
      <c r="I128" s="45">
        <f t="shared" si="77"/>
        <v>0</v>
      </c>
      <c r="J128" s="45">
        <f t="shared" si="77"/>
        <v>0</v>
      </c>
      <c r="K128" s="45">
        <f t="shared" si="77"/>
        <v>0</v>
      </c>
      <c r="L128" s="45">
        <f t="shared" si="77"/>
        <v>0</v>
      </c>
      <c r="M128" s="45">
        <f t="shared" si="77"/>
        <v>0</v>
      </c>
      <c r="N128" s="45">
        <f t="shared" si="77"/>
        <v>0</v>
      </c>
      <c r="O128" s="45">
        <f t="shared" si="77"/>
        <v>0</v>
      </c>
      <c r="P128" s="45">
        <f>SUM(P129,P132)</f>
        <v>0</v>
      </c>
      <c r="Q128" s="45">
        <f>SUM(Q129,Q132)</f>
        <v>0</v>
      </c>
      <c r="R128" s="28">
        <f t="shared" si="51"/>
        <v>0</v>
      </c>
      <c r="S128" s="70" t="str">
        <f t="shared" si="52"/>
        <v>нд</v>
      </c>
      <c r="T128" s="47"/>
      <c r="U128" s="48" t="s">
        <v>270</v>
      </c>
    </row>
    <row r="129" spans="1:22" s="25" customFormat="1" ht="33" customHeight="1">
      <c r="A129" s="69" t="s">
        <v>166</v>
      </c>
      <c r="B129" s="66" t="s">
        <v>167</v>
      </c>
      <c r="C129" s="53" t="s">
        <v>10</v>
      </c>
      <c r="D129" s="45">
        <f t="shared" ref="D129:L129" si="78">SUM(D130:D131)</f>
        <v>0</v>
      </c>
      <c r="E129" s="45">
        <f t="shared" si="78"/>
        <v>0</v>
      </c>
      <c r="F129" s="45">
        <f t="shared" si="78"/>
        <v>0</v>
      </c>
      <c r="G129" s="45">
        <f t="shared" si="78"/>
        <v>0</v>
      </c>
      <c r="H129" s="45">
        <f t="shared" si="78"/>
        <v>0</v>
      </c>
      <c r="I129" s="45">
        <f t="shared" si="78"/>
        <v>0</v>
      </c>
      <c r="J129" s="45">
        <f t="shared" si="78"/>
        <v>0</v>
      </c>
      <c r="K129" s="45">
        <f t="shared" si="78"/>
        <v>0</v>
      </c>
      <c r="L129" s="45">
        <f t="shared" si="78"/>
        <v>0</v>
      </c>
      <c r="M129" s="45">
        <f t="shared" ref="M129:P129" si="79">SUM(M130:M131)</f>
        <v>0</v>
      </c>
      <c r="N129" s="45">
        <f t="shared" si="79"/>
        <v>0</v>
      </c>
      <c r="O129" s="45">
        <f t="shared" si="79"/>
        <v>0</v>
      </c>
      <c r="P129" s="45">
        <f t="shared" si="79"/>
        <v>0</v>
      </c>
      <c r="Q129" s="45">
        <f>SUM(Q130:Q131)</f>
        <v>0</v>
      </c>
      <c r="R129" s="28">
        <f t="shared" si="51"/>
        <v>0</v>
      </c>
      <c r="S129" s="70" t="str">
        <f t="shared" si="52"/>
        <v>нд</v>
      </c>
      <c r="T129" s="47"/>
      <c r="U129" s="48" t="s">
        <v>270</v>
      </c>
    </row>
    <row r="130" spans="1:22" s="25" customFormat="1" ht="65.25" customHeight="1">
      <c r="A130" s="56" t="s">
        <v>168</v>
      </c>
      <c r="B130" s="65" t="s">
        <v>169</v>
      </c>
      <c r="C130" s="53" t="s">
        <v>10</v>
      </c>
      <c r="D130" s="45">
        <v>0</v>
      </c>
      <c r="E130" s="45">
        <v>0</v>
      </c>
      <c r="F130" s="45">
        <f>D130-E130</f>
        <v>0</v>
      </c>
      <c r="G130" s="45">
        <v>0</v>
      </c>
      <c r="H130" s="45">
        <v>0</v>
      </c>
      <c r="I130" s="28">
        <v>0</v>
      </c>
      <c r="J130" s="45">
        <v>0</v>
      </c>
      <c r="K130" s="28">
        <v>0</v>
      </c>
      <c r="L130" s="45">
        <v>0</v>
      </c>
      <c r="M130" s="28">
        <v>0</v>
      </c>
      <c r="N130" s="45">
        <v>0</v>
      </c>
      <c r="O130" s="28">
        <v>0</v>
      </c>
      <c r="P130" s="45">
        <v>0</v>
      </c>
      <c r="Q130" s="45">
        <f>F130-H130</f>
        <v>0</v>
      </c>
      <c r="R130" s="28">
        <f t="shared" si="51"/>
        <v>0</v>
      </c>
      <c r="S130" s="70" t="str">
        <f t="shared" si="52"/>
        <v>нд</v>
      </c>
      <c r="T130" s="47"/>
      <c r="U130" s="48" t="s">
        <v>270</v>
      </c>
    </row>
    <row r="131" spans="1:22" s="25" customFormat="1" ht="69.75" customHeight="1">
      <c r="A131" s="56" t="s">
        <v>170</v>
      </c>
      <c r="B131" s="65" t="s">
        <v>171</v>
      </c>
      <c r="C131" s="53" t="s">
        <v>10</v>
      </c>
      <c r="D131" s="45">
        <v>0</v>
      </c>
      <c r="E131" s="45">
        <v>0</v>
      </c>
      <c r="F131" s="45">
        <f>D131-E131</f>
        <v>0</v>
      </c>
      <c r="G131" s="45">
        <v>0</v>
      </c>
      <c r="H131" s="45">
        <v>0</v>
      </c>
      <c r="I131" s="28">
        <v>0</v>
      </c>
      <c r="J131" s="45">
        <v>0</v>
      </c>
      <c r="K131" s="28">
        <v>0</v>
      </c>
      <c r="L131" s="45">
        <v>0</v>
      </c>
      <c r="M131" s="28">
        <v>0</v>
      </c>
      <c r="N131" s="45">
        <v>0</v>
      </c>
      <c r="O131" s="28">
        <v>0</v>
      </c>
      <c r="P131" s="45">
        <v>0</v>
      </c>
      <c r="Q131" s="45">
        <f>F131-H131</f>
        <v>0</v>
      </c>
      <c r="R131" s="28">
        <f t="shared" si="51"/>
        <v>0</v>
      </c>
      <c r="S131" s="70" t="str">
        <f t="shared" si="52"/>
        <v>нд</v>
      </c>
      <c r="T131" s="47"/>
      <c r="U131" s="48" t="s">
        <v>270</v>
      </c>
    </row>
    <row r="132" spans="1:22" s="25" customFormat="1" ht="51" customHeight="1">
      <c r="A132" s="69" t="s">
        <v>172</v>
      </c>
      <c r="B132" s="66" t="s">
        <v>167</v>
      </c>
      <c r="C132" s="53" t="s">
        <v>10</v>
      </c>
      <c r="D132" s="45">
        <f>SUM(D133:D134)</f>
        <v>0</v>
      </c>
      <c r="E132" s="45">
        <f>SUM(E133:E134)</f>
        <v>0</v>
      </c>
      <c r="F132" s="45">
        <f>SUM(F133:F134)</f>
        <v>0</v>
      </c>
      <c r="G132" s="45">
        <v>0</v>
      </c>
      <c r="H132" s="45">
        <f>SUM(H133:H134)</f>
        <v>0</v>
      </c>
      <c r="I132" s="28">
        <v>0</v>
      </c>
      <c r="J132" s="45">
        <f>SUM(J133:J134)</f>
        <v>0</v>
      </c>
      <c r="K132" s="28">
        <v>0</v>
      </c>
      <c r="L132" s="45">
        <f>SUM(L133:L134)</f>
        <v>0</v>
      </c>
      <c r="M132" s="28">
        <v>0</v>
      </c>
      <c r="N132" s="45">
        <f>SUM(N133:N134)</f>
        <v>0</v>
      </c>
      <c r="O132" s="28">
        <v>0</v>
      </c>
      <c r="P132" s="45">
        <f>SUM(P133:P134)</f>
        <v>0</v>
      </c>
      <c r="Q132" s="45">
        <f>SUM(Q133:Q134)</f>
        <v>0</v>
      </c>
      <c r="R132" s="28">
        <f t="shared" si="51"/>
        <v>0</v>
      </c>
      <c r="S132" s="70" t="str">
        <f t="shared" si="52"/>
        <v>нд</v>
      </c>
      <c r="T132" s="47"/>
      <c r="U132" s="48" t="s">
        <v>270</v>
      </c>
    </row>
    <row r="133" spans="1:22" s="25" customFormat="1" ht="66.75" customHeight="1">
      <c r="A133" s="56" t="s">
        <v>173</v>
      </c>
      <c r="B133" s="65" t="s">
        <v>169</v>
      </c>
      <c r="C133" s="53" t="s">
        <v>10</v>
      </c>
      <c r="D133" s="45">
        <v>0</v>
      </c>
      <c r="E133" s="45">
        <v>0</v>
      </c>
      <c r="F133" s="45">
        <f>D133-E133</f>
        <v>0</v>
      </c>
      <c r="G133" s="45">
        <v>0</v>
      </c>
      <c r="H133" s="45">
        <v>0</v>
      </c>
      <c r="I133" s="28">
        <v>0</v>
      </c>
      <c r="J133" s="45">
        <v>0</v>
      </c>
      <c r="K133" s="28">
        <v>0</v>
      </c>
      <c r="L133" s="45">
        <v>0</v>
      </c>
      <c r="M133" s="28">
        <v>0</v>
      </c>
      <c r="N133" s="45">
        <v>0</v>
      </c>
      <c r="O133" s="28">
        <v>0</v>
      </c>
      <c r="P133" s="45">
        <v>0</v>
      </c>
      <c r="Q133" s="45">
        <f>F133-H133</f>
        <v>0</v>
      </c>
      <c r="R133" s="28">
        <f t="shared" si="51"/>
        <v>0</v>
      </c>
      <c r="S133" s="70" t="str">
        <f t="shared" si="52"/>
        <v>нд</v>
      </c>
      <c r="T133" s="47"/>
      <c r="U133" s="48" t="s">
        <v>270</v>
      </c>
    </row>
    <row r="134" spans="1:22" s="25" customFormat="1" ht="63.75" customHeight="1">
      <c r="A134" s="56" t="s">
        <v>174</v>
      </c>
      <c r="B134" s="65" t="s">
        <v>171</v>
      </c>
      <c r="C134" s="53" t="s">
        <v>10</v>
      </c>
      <c r="D134" s="45">
        <v>0</v>
      </c>
      <c r="E134" s="45">
        <v>0</v>
      </c>
      <c r="F134" s="45">
        <f>D134-E134</f>
        <v>0</v>
      </c>
      <c r="G134" s="45">
        <v>0</v>
      </c>
      <c r="H134" s="45">
        <v>0</v>
      </c>
      <c r="I134" s="28">
        <v>0</v>
      </c>
      <c r="J134" s="45">
        <v>0</v>
      </c>
      <c r="K134" s="28">
        <v>0</v>
      </c>
      <c r="L134" s="45">
        <v>0</v>
      </c>
      <c r="M134" s="28">
        <v>0</v>
      </c>
      <c r="N134" s="45">
        <v>0</v>
      </c>
      <c r="O134" s="28">
        <v>0</v>
      </c>
      <c r="P134" s="45">
        <v>0</v>
      </c>
      <c r="Q134" s="45">
        <f>F134-H134</f>
        <v>0</v>
      </c>
      <c r="R134" s="28">
        <f t="shared" si="51"/>
        <v>0</v>
      </c>
      <c r="S134" s="70" t="str">
        <f t="shared" si="52"/>
        <v>нд</v>
      </c>
      <c r="T134" s="47"/>
      <c r="U134" s="48" t="s">
        <v>270</v>
      </c>
    </row>
    <row r="135" spans="1:22" s="25" customFormat="1" ht="53.25" customHeight="1">
      <c r="A135" s="109" t="s">
        <v>175</v>
      </c>
      <c r="B135" s="65" t="s">
        <v>176</v>
      </c>
      <c r="C135" s="53" t="s">
        <v>10</v>
      </c>
      <c r="D135" s="45">
        <f>SUM(D136:D139)</f>
        <v>106.77399289</v>
      </c>
      <c r="E135" s="45">
        <f t="shared" ref="E135:Q135" si="80">SUM(E136:E139)</f>
        <v>29.609874079999997</v>
      </c>
      <c r="F135" s="45">
        <f t="shared" si="80"/>
        <v>77.164118810000005</v>
      </c>
      <c r="G135" s="45">
        <f>SUM(G136:G139)</f>
        <v>64.536059330000001</v>
      </c>
      <c r="H135" s="45">
        <f t="shared" si="80"/>
        <v>0</v>
      </c>
      <c r="I135" s="45">
        <f t="shared" si="80"/>
        <v>0</v>
      </c>
      <c r="J135" s="45">
        <f t="shared" si="80"/>
        <v>0</v>
      </c>
      <c r="K135" s="45">
        <f t="shared" si="80"/>
        <v>7.0583999999999998</v>
      </c>
      <c r="L135" s="45">
        <f t="shared" si="80"/>
        <v>0</v>
      </c>
      <c r="M135" s="45">
        <f t="shared" si="80"/>
        <v>14.1168</v>
      </c>
      <c r="N135" s="45">
        <f t="shared" si="80"/>
        <v>0</v>
      </c>
      <c r="O135" s="45">
        <f t="shared" si="80"/>
        <v>43.360859329999997</v>
      </c>
      <c r="P135" s="45">
        <f t="shared" si="80"/>
        <v>0</v>
      </c>
      <c r="Q135" s="45">
        <f t="shared" si="80"/>
        <v>77.164118810000005</v>
      </c>
      <c r="R135" s="28">
        <f t="shared" si="51"/>
        <v>0</v>
      </c>
      <c r="S135" s="70" t="str">
        <f t="shared" si="52"/>
        <v>нд</v>
      </c>
      <c r="T135" s="47"/>
      <c r="U135" s="48" t="s">
        <v>270</v>
      </c>
    </row>
    <row r="136" spans="1:22" s="25" customFormat="1" ht="63" customHeight="1">
      <c r="A136" s="109" t="s">
        <v>177</v>
      </c>
      <c r="B136" s="65" t="s">
        <v>178</v>
      </c>
      <c r="C136" s="53" t="s">
        <v>10</v>
      </c>
      <c r="D136" s="45">
        <v>0</v>
      </c>
      <c r="E136" s="45">
        <v>0</v>
      </c>
      <c r="F136" s="45">
        <f>D136-E136</f>
        <v>0</v>
      </c>
      <c r="G136" s="45">
        <f>I136+K136+M136+O136</f>
        <v>0</v>
      </c>
      <c r="H136" s="45">
        <f>J136+L136+N136+P136</f>
        <v>0</v>
      </c>
      <c r="I136" s="28">
        <v>0</v>
      </c>
      <c r="J136" s="45">
        <v>0</v>
      </c>
      <c r="K136" s="28">
        <v>0</v>
      </c>
      <c r="L136" s="45">
        <v>0</v>
      </c>
      <c r="M136" s="28">
        <v>0</v>
      </c>
      <c r="N136" s="45">
        <v>0</v>
      </c>
      <c r="O136" s="28">
        <v>0</v>
      </c>
      <c r="P136" s="45">
        <v>0</v>
      </c>
      <c r="Q136" s="45">
        <f t="shared" ref="Q136:Q138" si="81">F136-H136</f>
        <v>0</v>
      </c>
      <c r="R136" s="28">
        <f t="shared" si="51"/>
        <v>0</v>
      </c>
      <c r="S136" s="70" t="str">
        <f t="shared" si="52"/>
        <v>нд</v>
      </c>
      <c r="T136" s="47"/>
      <c r="U136" s="48" t="s">
        <v>270</v>
      </c>
    </row>
    <row r="137" spans="1:22" s="25" customFormat="1" ht="69.75" customHeight="1">
      <c r="A137" s="109" t="s">
        <v>179</v>
      </c>
      <c r="B137" s="65" t="s">
        <v>180</v>
      </c>
      <c r="C137" s="53" t="s">
        <v>10</v>
      </c>
      <c r="D137" s="45">
        <v>0</v>
      </c>
      <c r="E137" s="45">
        <v>0</v>
      </c>
      <c r="F137" s="45">
        <v>0</v>
      </c>
      <c r="G137" s="45">
        <v>0</v>
      </c>
      <c r="H137" s="45">
        <v>0</v>
      </c>
      <c r="I137" s="28">
        <v>0</v>
      </c>
      <c r="J137" s="45">
        <v>0</v>
      </c>
      <c r="K137" s="28">
        <v>0</v>
      </c>
      <c r="L137" s="45">
        <v>0</v>
      </c>
      <c r="M137" s="28">
        <v>0</v>
      </c>
      <c r="N137" s="45">
        <v>0</v>
      </c>
      <c r="O137" s="28">
        <v>0</v>
      </c>
      <c r="P137" s="45">
        <v>0</v>
      </c>
      <c r="Q137" s="45">
        <f t="shared" si="81"/>
        <v>0</v>
      </c>
      <c r="R137" s="28">
        <f t="shared" si="51"/>
        <v>0</v>
      </c>
      <c r="S137" s="70" t="str">
        <f t="shared" si="52"/>
        <v>нд</v>
      </c>
      <c r="T137" s="47"/>
      <c r="U137" s="48" t="s">
        <v>270</v>
      </c>
    </row>
    <row r="138" spans="1:22" s="25" customFormat="1" ht="61.5" customHeight="1">
      <c r="A138" s="109" t="s">
        <v>181</v>
      </c>
      <c r="B138" s="65" t="s">
        <v>182</v>
      </c>
      <c r="C138" s="53" t="s">
        <v>10</v>
      </c>
      <c r="D138" s="45">
        <v>0</v>
      </c>
      <c r="E138" s="45">
        <v>0</v>
      </c>
      <c r="F138" s="45">
        <f>D138-E138</f>
        <v>0</v>
      </c>
      <c r="G138" s="45">
        <v>0</v>
      </c>
      <c r="H138" s="45">
        <v>0</v>
      </c>
      <c r="I138" s="28">
        <v>0</v>
      </c>
      <c r="J138" s="45">
        <v>0</v>
      </c>
      <c r="K138" s="28">
        <v>0</v>
      </c>
      <c r="L138" s="45">
        <v>0</v>
      </c>
      <c r="M138" s="28">
        <v>0</v>
      </c>
      <c r="N138" s="45">
        <v>0</v>
      </c>
      <c r="O138" s="28">
        <v>0</v>
      </c>
      <c r="P138" s="45">
        <v>0</v>
      </c>
      <c r="Q138" s="45">
        <f t="shared" si="81"/>
        <v>0</v>
      </c>
      <c r="R138" s="28">
        <f t="shared" si="51"/>
        <v>0</v>
      </c>
      <c r="S138" s="70" t="str">
        <f t="shared" si="52"/>
        <v>нд</v>
      </c>
      <c r="T138" s="47"/>
      <c r="U138" s="48" t="s">
        <v>270</v>
      </c>
    </row>
    <row r="139" spans="1:22" s="25" customFormat="1" ht="58.5" customHeight="1">
      <c r="A139" s="109" t="s">
        <v>183</v>
      </c>
      <c r="B139" s="65" t="s">
        <v>184</v>
      </c>
      <c r="C139" s="53" t="s">
        <v>10</v>
      </c>
      <c r="D139" s="45">
        <f>SUM(D140:D142)</f>
        <v>106.77399289</v>
      </c>
      <c r="E139" s="45">
        <f>SUM(E140:E142)</f>
        <v>29.609874079999997</v>
      </c>
      <c r="F139" s="45">
        <f>SUM(F140:F142)</f>
        <v>77.164118810000005</v>
      </c>
      <c r="G139" s="45">
        <f t="shared" ref="G139:O139" si="82">SUM(G140:G142)</f>
        <v>64.536059330000001</v>
      </c>
      <c r="H139" s="45">
        <f t="shared" si="82"/>
        <v>0</v>
      </c>
      <c r="I139" s="45">
        <f t="shared" si="82"/>
        <v>0</v>
      </c>
      <c r="J139" s="45">
        <f t="shared" si="82"/>
        <v>0</v>
      </c>
      <c r="K139" s="45">
        <f t="shared" si="82"/>
        <v>7.0583999999999998</v>
      </c>
      <c r="L139" s="45">
        <f t="shared" si="82"/>
        <v>0</v>
      </c>
      <c r="M139" s="45">
        <f t="shared" si="82"/>
        <v>14.1168</v>
      </c>
      <c r="N139" s="45">
        <f t="shared" si="82"/>
        <v>0</v>
      </c>
      <c r="O139" s="45">
        <f t="shared" si="82"/>
        <v>43.360859329999997</v>
      </c>
      <c r="P139" s="45">
        <f>SUM(P140:P142)</f>
        <v>0</v>
      </c>
      <c r="Q139" s="45">
        <f>SUM(Q140:Q142)</f>
        <v>77.164118810000005</v>
      </c>
      <c r="R139" s="28">
        <f t="shared" ref="R139:R144" si="83">H139-I139</f>
        <v>0</v>
      </c>
      <c r="S139" s="70" t="str">
        <f>IF((I139),R139/(I139),"нд")</f>
        <v>нд</v>
      </c>
      <c r="T139" s="47"/>
      <c r="U139" s="48" t="s">
        <v>270</v>
      </c>
    </row>
    <row r="140" spans="1:22" s="25" customFormat="1" ht="86.25" customHeight="1">
      <c r="A140" s="109" t="s">
        <v>183</v>
      </c>
      <c r="B140" s="91" t="s">
        <v>253</v>
      </c>
      <c r="C140" s="32" t="s">
        <v>254</v>
      </c>
      <c r="D140" s="30">
        <v>32.965152779999997</v>
      </c>
      <c r="E140" s="30">
        <v>29.609874079999997</v>
      </c>
      <c r="F140" s="30">
        <f>D140-E140</f>
        <v>3.3552786999999995</v>
      </c>
      <c r="G140" s="30">
        <f>SUM(I140,K140,M140,O140)</f>
        <v>0</v>
      </c>
      <c r="H140" s="30">
        <f>SUM(J140,L140,N140,P140)</f>
        <v>0</v>
      </c>
      <c r="I140" s="29">
        <v>0</v>
      </c>
      <c r="J140" s="30">
        <v>0</v>
      </c>
      <c r="K140" s="29">
        <v>0</v>
      </c>
      <c r="L140" s="30">
        <v>0</v>
      </c>
      <c r="M140" s="29">
        <v>0</v>
      </c>
      <c r="N140" s="30">
        <v>0</v>
      </c>
      <c r="O140" s="29">
        <v>0</v>
      </c>
      <c r="P140" s="30">
        <v>0</v>
      </c>
      <c r="Q140" s="30">
        <f>F140-H140</f>
        <v>3.3552786999999995</v>
      </c>
      <c r="R140" s="29">
        <f t="shared" si="83"/>
        <v>0</v>
      </c>
      <c r="S140" s="74" t="str">
        <f t="shared" si="52"/>
        <v>нд</v>
      </c>
      <c r="T140" s="34"/>
      <c r="U140" s="32" t="s">
        <v>270</v>
      </c>
    </row>
    <row r="141" spans="1:22" s="25" customFormat="1" ht="86.25" customHeight="1">
      <c r="A141" s="109" t="s">
        <v>183</v>
      </c>
      <c r="B141" s="91" t="s">
        <v>294</v>
      </c>
      <c r="C141" s="32" t="s">
        <v>295</v>
      </c>
      <c r="D141" s="30">
        <v>23.527870799999999</v>
      </c>
      <c r="E141" s="30">
        <v>0</v>
      </c>
      <c r="F141" s="30">
        <f>D141-E141</f>
        <v>23.527870799999999</v>
      </c>
      <c r="G141" s="30">
        <f>I141+K141+M141+O141</f>
        <v>23.527870799999995</v>
      </c>
      <c r="H141" s="30">
        <f>J141+L141+N141+P141</f>
        <v>0</v>
      </c>
      <c r="I141" s="29">
        <v>0</v>
      </c>
      <c r="J141" s="30">
        <v>0</v>
      </c>
      <c r="K141" s="29">
        <v>7.0583999999999998</v>
      </c>
      <c r="L141" s="30">
        <v>0</v>
      </c>
      <c r="M141" s="29">
        <v>14.1168</v>
      </c>
      <c r="N141" s="30">
        <v>0</v>
      </c>
      <c r="O141" s="29">
        <v>2.3526707999999967</v>
      </c>
      <c r="P141" s="30">
        <v>0</v>
      </c>
      <c r="Q141" s="30">
        <f>F141-H141</f>
        <v>23.527870799999999</v>
      </c>
      <c r="R141" s="29">
        <f t="shared" si="83"/>
        <v>0</v>
      </c>
      <c r="S141" s="74" t="str">
        <f t="shared" si="52"/>
        <v>нд</v>
      </c>
      <c r="T141" s="34"/>
      <c r="U141" s="32" t="s">
        <v>270</v>
      </c>
    </row>
    <row r="142" spans="1:22" s="25" customFormat="1" ht="86.25" customHeight="1">
      <c r="A142" s="109" t="s">
        <v>183</v>
      </c>
      <c r="B142" s="91" t="s">
        <v>296</v>
      </c>
      <c r="C142" s="32" t="s">
        <v>297</v>
      </c>
      <c r="D142" s="30">
        <v>50.280969310000003</v>
      </c>
      <c r="E142" s="30">
        <v>0</v>
      </c>
      <c r="F142" s="30">
        <f>D142-E142</f>
        <v>50.280969310000003</v>
      </c>
      <c r="G142" s="30">
        <f>I142+K142+M142+O142</f>
        <v>41.008188529999998</v>
      </c>
      <c r="H142" s="30">
        <f>J142+L142+N142+P142</f>
        <v>0</v>
      </c>
      <c r="I142" s="29">
        <v>0</v>
      </c>
      <c r="J142" s="30">
        <v>0</v>
      </c>
      <c r="K142" s="29">
        <v>0</v>
      </c>
      <c r="L142" s="30">
        <v>0</v>
      </c>
      <c r="M142" s="29">
        <v>0</v>
      </c>
      <c r="N142" s="30">
        <v>0</v>
      </c>
      <c r="O142" s="29">
        <v>41.008188529999998</v>
      </c>
      <c r="P142" s="30">
        <v>0</v>
      </c>
      <c r="Q142" s="30">
        <f>F142-H142</f>
        <v>50.280969310000003</v>
      </c>
      <c r="R142" s="29">
        <f t="shared" si="83"/>
        <v>0</v>
      </c>
      <c r="S142" s="74" t="s">
        <v>270</v>
      </c>
      <c r="T142" s="74"/>
      <c r="U142" s="74" t="s">
        <v>270</v>
      </c>
    </row>
    <row r="143" spans="1:22" s="25" customFormat="1" ht="53.25" customHeight="1">
      <c r="A143" s="109" t="s">
        <v>185</v>
      </c>
      <c r="B143" s="65" t="s">
        <v>25</v>
      </c>
      <c r="C143" s="53" t="s">
        <v>10</v>
      </c>
      <c r="D143" s="45">
        <v>0</v>
      </c>
      <c r="E143" s="45">
        <v>0</v>
      </c>
      <c r="F143" s="45">
        <f>D143-E143</f>
        <v>0</v>
      </c>
      <c r="G143" s="45">
        <v>0</v>
      </c>
      <c r="H143" s="45">
        <v>0</v>
      </c>
      <c r="I143" s="28">
        <v>0</v>
      </c>
      <c r="J143" s="45">
        <v>0</v>
      </c>
      <c r="K143" s="28">
        <v>0</v>
      </c>
      <c r="L143" s="45">
        <v>0</v>
      </c>
      <c r="M143" s="28">
        <v>0</v>
      </c>
      <c r="N143" s="45">
        <v>0</v>
      </c>
      <c r="O143" s="28">
        <v>0</v>
      </c>
      <c r="P143" s="45">
        <v>0</v>
      </c>
      <c r="Q143" s="45">
        <f>F143-H143</f>
        <v>0</v>
      </c>
      <c r="R143" s="28">
        <f t="shared" si="83"/>
        <v>0</v>
      </c>
      <c r="S143" s="70" t="str">
        <f t="shared" si="52"/>
        <v>нд</v>
      </c>
      <c r="T143" s="47"/>
      <c r="U143" s="48" t="s">
        <v>270</v>
      </c>
    </row>
    <row r="144" spans="1:22" s="25" customFormat="1" ht="50.25" customHeight="1">
      <c r="A144" s="109" t="s">
        <v>186</v>
      </c>
      <c r="B144" s="65" t="s">
        <v>187</v>
      </c>
      <c r="C144" s="53" t="s">
        <v>10</v>
      </c>
      <c r="D144" s="45">
        <f t="shared" ref="D144:P144" si="84">SUM(D145:D168)</f>
        <v>104.14417406999999</v>
      </c>
      <c r="E144" s="45">
        <f t="shared" si="84"/>
        <v>3.4379163200000002</v>
      </c>
      <c r="F144" s="45">
        <f t="shared" si="84"/>
        <v>100.70625774999999</v>
      </c>
      <c r="G144" s="45">
        <f t="shared" si="84"/>
        <v>63.582891909999994</v>
      </c>
      <c r="H144" s="45">
        <f t="shared" si="84"/>
        <v>3.5697849999999995</v>
      </c>
      <c r="I144" s="45">
        <f t="shared" si="84"/>
        <v>0</v>
      </c>
      <c r="J144" s="45">
        <f t="shared" si="84"/>
        <v>3.5697849999999995</v>
      </c>
      <c r="K144" s="45">
        <f t="shared" si="84"/>
        <v>4.4658578799999997</v>
      </c>
      <c r="L144" s="45">
        <f t="shared" si="84"/>
        <v>0</v>
      </c>
      <c r="M144" s="45">
        <f t="shared" si="84"/>
        <v>14.32425628</v>
      </c>
      <c r="N144" s="45">
        <f t="shared" si="84"/>
        <v>0</v>
      </c>
      <c r="O144" s="45">
        <f t="shared" si="84"/>
        <v>44.792777750000006</v>
      </c>
      <c r="P144" s="45">
        <f t="shared" si="84"/>
        <v>0</v>
      </c>
      <c r="Q144" s="45">
        <f>SUM(Q145:Q168)</f>
        <v>97.136472749999996</v>
      </c>
      <c r="R144" s="28">
        <f t="shared" si="83"/>
        <v>3.5697849999999995</v>
      </c>
      <c r="S144" s="70" t="str">
        <f>IF((I144),R144/(I144),"нд")</f>
        <v>нд</v>
      </c>
      <c r="T144" s="45">
        <f>SUM(T145:T168)</f>
        <v>0</v>
      </c>
      <c r="U144" s="45" t="s">
        <v>270</v>
      </c>
      <c r="V144" s="63"/>
    </row>
    <row r="145" spans="1:26" s="25" customFormat="1" ht="39.75" customHeight="1">
      <c r="A145" s="109" t="s">
        <v>186</v>
      </c>
      <c r="B145" s="78" t="s">
        <v>298</v>
      </c>
      <c r="C145" s="24" t="s">
        <v>299</v>
      </c>
      <c r="D145" s="30">
        <v>0.77727921</v>
      </c>
      <c r="E145" s="30">
        <v>0</v>
      </c>
      <c r="F145" s="30">
        <f>D145-E145</f>
        <v>0.77727921</v>
      </c>
      <c r="G145" s="30">
        <f>SUM(I145,K145,M145,O145)</f>
        <v>0.77727921</v>
      </c>
      <c r="H145" s="30">
        <f>SUM(J145,L145,N145,P145)</f>
        <v>0</v>
      </c>
      <c r="I145" s="29">
        <v>0</v>
      </c>
      <c r="J145" s="30">
        <v>0</v>
      </c>
      <c r="K145" s="29">
        <v>0</v>
      </c>
      <c r="L145" s="30">
        <v>0</v>
      </c>
      <c r="M145" s="29">
        <v>0</v>
      </c>
      <c r="N145" s="40">
        <v>0</v>
      </c>
      <c r="O145" s="29">
        <v>0.77727921</v>
      </c>
      <c r="P145" s="30">
        <v>0</v>
      </c>
      <c r="Q145" s="30">
        <f t="shared" ref="Q145:Q168" si="85">F145-H145</f>
        <v>0.77727921</v>
      </c>
      <c r="R145" s="29">
        <f t="shared" si="51"/>
        <v>0</v>
      </c>
      <c r="S145" s="74" t="str">
        <f t="shared" si="52"/>
        <v>нд</v>
      </c>
      <c r="T145" s="34"/>
      <c r="U145" s="33" t="s">
        <v>270</v>
      </c>
      <c r="V145" s="44"/>
      <c r="X145" s="50"/>
    </row>
    <row r="146" spans="1:26" s="25" customFormat="1" ht="62.25" customHeight="1">
      <c r="A146" s="109" t="s">
        <v>186</v>
      </c>
      <c r="B146" s="94" t="s">
        <v>261</v>
      </c>
      <c r="C146" s="32" t="s">
        <v>262</v>
      </c>
      <c r="D146" s="37">
        <v>0.24954677</v>
      </c>
      <c r="E146" s="30">
        <v>6.1701199999999984E-2</v>
      </c>
      <c r="F146" s="30">
        <f t="shared" ref="F146:F167" si="86">D146-E146</f>
        <v>0.18784557000000002</v>
      </c>
      <c r="G146" s="30">
        <f>SUM(I146,K146,M146,O146)</f>
        <v>0.12703976</v>
      </c>
      <c r="H146" s="30">
        <f>SUM(J146,L146,N146,P146)</f>
        <v>0</v>
      </c>
      <c r="I146" s="29">
        <v>0</v>
      </c>
      <c r="J146" s="30">
        <v>0</v>
      </c>
      <c r="K146" s="29">
        <v>0</v>
      </c>
      <c r="L146" s="30">
        <v>0</v>
      </c>
      <c r="M146" s="29">
        <v>0</v>
      </c>
      <c r="N146" s="40">
        <v>0</v>
      </c>
      <c r="O146" s="29">
        <v>0.12703976</v>
      </c>
      <c r="P146" s="30">
        <v>0</v>
      </c>
      <c r="Q146" s="30">
        <f t="shared" si="85"/>
        <v>0.18784557000000002</v>
      </c>
      <c r="R146" s="29">
        <f t="shared" si="51"/>
        <v>0</v>
      </c>
      <c r="S146" s="74" t="str">
        <f t="shared" si="52"/>
        <v>нд</v>
      </c>
      <c r="T146" s="34"/>
      <c r="U146" s="58" t="s">
        <v>270</v>
      </c>
      <c r="V146" s="106"/>
      <c r="W146" s="80"/>
      <c r="X146" s="81"/>
    </row>
    <row r="147" spans="1:26" s="25" customFormat="1" ht="49.5" customHeight="1">
      <c r="A147" s="109" t="s">
        <v>186</v>
      </c>
      <c r="B147" s="78" t="s">
        <v>300</v>
      </c>
      <c r="C147" s="24" t="s">
        <v>301</v>
      </c>
      <c r="D147" s="37">
        <v>0.13532071000000001</v>
      </c>
      <c r="E147" s="30">
        <v>0</v>
      </c>
      <c r="F147" s="30">
        <f t="shared" si="86"/>
        <v>0.13532071000000001</v>
      </c>
      <c r="G147" s="30">
        <f>SUM(I147,K147,M147,O147)</f>
        <v>0.13532071000000001</v>
      </c>
      <c r="H147" s="30">
        <f t="shared" ref="H147" si="87">SUM(J147,L147,N147,P147)</f>
        <v>0</v>
      </c>
      <c r="I147" s="29">
        <v>0</v>
      </c>
      <c r="J147" s="30">
        <v>0</v>
      </c>
      <c r="K147" s="29">
        <v>0</v>
      </c>
      <c r="L147" s="30">
        <v>0</v>
      </c>
      <c r="M147" s="29">
        <v>0</v>
      </c>
      <c r="N147" s="40">
        <v>0</v>
      </c>
      <c r="O147" s="29">
        <v>0.13532071000000001</v>
      </c>
      <c r="P147" s="30">
        <v>0</v>
      </c>
      <c r="Q147" s="30">
        <f t="shared" si="85"/>
        <v>0.13532071000000001</v>
      </c>
      <c r="R147" s="29">
        <f t="shared" si="51"/>
        <v>0</v>
      </c>
      <c r="S147" s="74" t="str">
        <f t="shared" si="52"/>
        <v>нд</v>
      </c>
      <c r="T147" s="34"/>
      <c r="U147" s="33" t="s">
        <v>270</v>
      </c>
      <c r="V147" s="44"/>
    </row>
    <row r="148" spans="1:26" s="25" customFormat="1" ht="49.5" customHeight="1">
      <c r="A148" s="109" t="s">
        <v>186</v>
      </c>
      <c r="B148" s="78" t="s">
        <v>302</v>
      </c>
      <c r="C148" s="24" t="s">
        <v>303</v>
      </c>
      <c r="D148" s="37">
        <v>0.21884143</v>
      </c>
      <c r="E148" s="30">
        <v>0</v>
      </c>
      <c r="F148" s="30">
        <f>D148-E148</f>
        <v>0.21884143</v>
      </c>
      <c r="G148" s="30">
        <f>SUM(I148,K148,M148,O148)</f>
        <v>0.21884143</v>
      </c>
      <c r="H148" s="30">
        <f t="shared" ref="H148:H165" si="88">SUM(J148,L148,N148,P148)</f>
        <v>0</v>
      </c>
      <c r="I148" s="29">
        <v>0</v>
      </c>
      <c r="J148" s="30">
        <v>0</v>
      </c>
      <c r="K148" s="29">
        <v>0</v>
      </c>
      <c r="L148" s="30">
        <v>0</v>
      </c>
      <c r="M148" s="29">
        <v>0</v>
      </c>
      <c r="N148" s="40">
        <v>0</v>
      </c>
      <c r="O148" s="29">
        <v>0.21884143</v>
      </c>
      <c r="P148" s="30">
        <v>0</v>
      </c>
      <c r="Q148" s="30">
        <f t="shared" si="85"/>
        <v>0.21884143</v>
      </c>
      <c r="R148" s="29">
        <f t="shared" si="51"/>
        <v>0</v>
      </c>
      <c r="S148" s="74" t="str">
        <f t="shared" si="52"/>
        <v>нд</v>
      </c>
      <c r="T148" s="34"/>
      <c r="U148" s="33" t="s">
        <v>270</v>
      </c>
      <c r="V148" s="62"/>
    </row>
    <row r="149" spans="1:26" s="25" customFormat="1" ht="49.5" customHeight="1">
      <c r="A149" s="109" t="s">
        <v>186</v>
      </c>
      <c r="B149" s="78" t="s">
        <v>304</v>
      </c>
      <c r="C149" s="24" t="s">
        <v>305</v>
      </c>
      <c r="D149" s="37">
        <v>0.22805618999999999</v>
      </c>
      <c r="E149" s="30">
        <v>0</v>
      </c>
      <c r="F149" s="30">
        <f>D149-E149</f>
        <v>0.22805618999999999</v>
      </c>
      <c r="G149" s="30">
        <f>SUM(I149,K149,M149,O149)</f>
        <v>0.22805618999999999</v>
      </c>
      <c r="H149" s="30">
        <f t="shared" ref="H149" si="89">SUM(J149,L149,N149,P149)</f>
        <v>0</v>
      </c>
      <c r="I149" s="29">
        <v>0</v>
      </c>
      <c r="J149" s="30">
        <v>0</v>
      </c>
      <c r="K149" s="29">
        <v>0</v>
      </c>
      <c r="L149" s="30">
        <v>0</v>
      </c>
      <c r="M149" s="29">
        <v>0</v>
      </c>
      <c r="N149" s="40">
        <v>0</v>
      </c>
      <c r="O149" s="29">
        <v>0.22805618999999999</v>
      </c>
      <c r="P149" s="30">
        <v>0</v>
      </c>
      <c r="Q149" s="30">
        <f t="shared" si="85"/>
        <v>0.22805618999999999</v>
      </c>
      <c r="R149" s="29">
        <f t="shared" si="51"/>
        <v>0</v>
      </c>
      <c r="S149" s="74" t="str">
        <f t="shared" si="52"/>
        <v>нд</v>
      </c>
      <c r="T149" s="34"/>
      <c r="U149" s="33" t="s">
        <v>270</v>
      </c>
      <c r="V149" s="62"/>
    </row>
    <row r="150" spans="1:26" s="25" customFormat="1" ht="49.5" customHeight="1">
      <c r="A150" s="109" t="s">
        <v>186</v>
      </c>
      <c r="B150" s="78" t="s">
        <v>306</v>
      </c>
      <c r="C150" s="24" t="s">
        <v>307</v>
      </c>
      <c r="D150" s="37">
        <v>10.37907848</v>
      </c>
      <c r="E150" s="30">
        <v>0</v>
      </c>
      <c r="F150" s="30">
        <f>D150-E150</f>
        <v>10.37907848</v>
      </c>
      <c r="G150" s="30">
        <f>SUM(I150,K150,M150,O150)</f>
        <v>10.37907848</v>
      </c>
      <c r="H150" s="30">
        <f>SUM(J150,L150,N150,P150)</f>
        <v>0</v>
      </c>
      <c r="I150" s="29">
        <v>0</v>
      </c>
      <c r="J150" s="30">
        <v>0</v>
      </c>
      <c r="K150" s="29">
        <v>0</v>
      </c>
      <c r="L150" s="30">
        <v>0</v>
      </c>
      <c r="M150" s="29">
        <v>3.1137999999999999</v>
      </c>
      <c r="N150" s="40">
        <v>0</v>
      </c>
      <c r="O150" s="29">
        <v>7.2652784800000001</v>
      </c>
      <c r="P150" s="30">
        <v>0</v>
      </c>
      <c r="Q150" s="30">
        <f>F150-H150</f>
        <v>10.37907848</v>
      </c>
      <c r="R150" s="29">
        <f t="shared" ref="R150:R192" si="90">H150-I150</f>
        <v>0</v>
      </c>
      <c r="S150" s="74" t="str">
        <f t="shared" ref="S150:S192" si="91">IF((I150),R150/(I150),"нд")</f>
        <v>нд</v>
      </c>
      <c r="T150" s="34"/>
      <c r="U150" s="33" t="s">
        <v>270</v>
      </c>
      <c r="V150" s="62"/>
    </row>
    <row r="151" spans="1:26" s="25" customFormat="1" ht="49.5" customHeight="1">
      <c r="A151" s="109" t="s">
        <v>186</v>
      </c>
      <c r="B151" s="91" t="s">
        <v>338</v>
      </c>
      <c r="C151" s="99" t="s">
        <v>339</v>
      </c>
      <c r="D151" s="103">
        <v>7.4047499999999999</v>
      </c>
      <c r="E151" s="30">
        <v>0</v>
      </c>
      <c r="F151" s="30">
        <f t="shared" ref="F151:F152" si="92">D151-E151</f>
        <v>7.4047499999999999</v>
      </c>
      <c r="G151" s="30" t="s">
        <v>270</v>
      </c>
      <c r="H151" s="30">
        <f>SUM(J151,L151,N151,P151)</f>
        <v>2.221425</v>
      </c>
      <c r="I151" s="29">
        <v>0</v>
      </c>
      <c r="J151" s="103">
        <v>2.221425</v>
      </c>
      <c r="K151" s="29">
        <v>0</v>
      </c>
      <c r="L151" s="30">
        <v>0</v>
      </c>
      <c r="M151" s="29">
        <v>0</v>
      </c>
      <c r="N151" s="40">
        <v>0</v>
      </c>
      <c r="O151" s="29">
        <v>0</v>
      </c>
      <c r="P151" s="30">
        <v>0</v>
      </c>
      <c r="Q151" s="30">
        <f>F151-H151</f>
        <v>5.183325</v>
      </c>
      <c r="R151" s="29" t="s">
        <v>270</v>
      </c>
      <c r="S151" s="74" t="s">
        <v>270</v>
      </c>
      <c r="T151" s="34"/>
      <c r="U151" s="33" t="s">
        <v>270</v>
      </c>
      <c r="V151" s="63"/>
    </row>
    <row r="152" spans="1:26" s="25" customFormat="1" ht="49.5" customHeight="1">
      <c r="A152" s="109" t="s">
        <v>186</v>
      </c>
      <c r="B152" s="91" t="s">
        <v>340</v>
      </c>
      <c r="C152" s="99" t="s">
        <v>341</v>
      </c>
      <c r="D152" s="103">
        <v>2.15</v>
      </c>
      <c r="E152" s="30">
        <v>0</v>
      </c>
      <c r="F152" s="30">
        <f t="shared" si="92"/>
        <v>2.15</v>
      </c>
      <c r="G152" s="30" t="s">
        <v>270</v>
      </c>
      <c r="H152" s="30">
        <f>SUM(J152,L152,N152,P152)</f>
        <v>0.64500000000000002</v>
      </c>
      <c r="I152" s="29" t="s">
        <v>270</v>
      </c>
      <c r="J152" s="103">
        <v>0.64500000000000002</v>
      </c>
      <c r="K152" s="29" t="s">
        <v>270</v>
      </c>
      <c r="L152" s="30">
        <v>0</v>
      </c>
      <c r="M152" s="29" t="s">
        <v>270</v>
      </c>
      <c r="N152" s="40">
        <v>0</v>
      </c>
      <c r="O152" s="29" t="s">
        <v>270</v>
      </c>
      <c r="P152" s="30">
        <v>0</v>
      </c>
      <c r="Q152" s="30">
        <f>F152-H152</f>
        <v>1.5049999999999999</v>
      </c>
      <c r="R152" s="29" t="s">
        <v>270</v>
      </c>
      <c r="S152" s="74" t="s">
        <v>270</v>
      </c>
      <c r="T152" s="34"/>
      <c r="U152" s="33" t="s">
        <v>270</v>
      </c>
      <c r="V152" s="63"/>
    </row>
    <row r="153" spans="1:26" s="25" customFormat="1" ht="56.25" customHeight="1">
      <c r="A153" s="109" t="s">
        <v>186</v>
      </c>
      <c r="B153" s="94" t="s">
        <v>308</v>
      </c>
      <c r="C153" s="32" t="s">
        <v>309</v>
      </c>
      <c r="D153" s="37">
        <v>5.5941722499999997</v>
      </c>
      <c r="E153" s="30">
        <v>0</v>
      </c>
      <c r="F153" s="30">
        <f>D153-E153</f>
        <v>5.5941722499999997</v>
      </c>
      <c r="G153" s="30">
        <f>SUM(I153,K153,M153,O153)</f>
        <v>5.5941722499999997</v>
      </c>
      <c r="H153" s="30">
        <f>SUM(J153,L153,N153,P153)</f>
        <v>0</v>
      </c>
      <c r="I153" s="29">
        <v>0</v>
      </c>
      <c r="J153" s="30">
        <v>0</v>
      </c>
      <c r="K153" s="29">
        <v>0</v>
      </c>
      <c r="L153" s="30">
        <v>0</v>
      </c>
      <c r="M153" s="29">
        <v>1.6782999999999999</v>
      </c>
      <c r="N153" s="40">
        <v>0</v>
      </c>
      <c r="O153" s="29">
        <v>3.9158722499999996</v>
      </c>
      <c r="P153" s="30">
        <v>0</v>
      </c>
      <c r="Q153" s="30">
        <f t="shared" si="85"/>
        <v>5.5941722499999997</v>
      </c>
      <c r="R153" s="29">
        <f t="shared" si="90"/>
        <v>0</v>
      </c>
      <c r="S153" s="74" t="str">
        <f t="shared" si="91"/>
        <v>нд</v>
      </c>
      <c r="T153" s="34"/>
      <c r="U153" s="33" t="s">
        <v>270</v>
      </c>
    </row>
    <row r="154" spans="1:26" s="25" customFormat="1" ht="121.5" customHeight="1">
      <c r="A154" s="109" t="s">
        <v>186</v>
      </c>
      <c r="B154" s="95" t="s">
        <v>310</v>
      </c>
      <c r="C154" s="32" t="s">
        <v>311</v>
      </c>
      <c r="D154" s="37">
        <v>15.497</v>
      </c>
      <c r="E154" s="30">
        <v>0</v>
      </c>
      <c r="F154" s="30">
        <f>D154-E154</f>
        <v>15.497</v>
      </c>
      <c r="G154" s="30">
        <f>I154+K154+M154+O154</f>
        <v>15.497</v>
      </c>
      <c r="H154" s="30">
        <f t="shared" ref="H154:H163" si="93">SUM(J154,L154,N154,P154)</f>
        <v>0</v>
      </c>
      <c r="I154" s="29">
        <v>0</v>
      </c>
      <c r="J154" s="30">
        <v>0</v>
      </c>
      <c r="K154" s="29">
        <v>4.1120999999999999</v>
      </c>
      <c r="L154" s="30">
        <v>0</v>
      </c>
      <c r="M154" s="29">
        <v>0</v>
      </c>
      <c r="N154" s="40">
        <v>0</v>
      </c>
      <c r="O154" s="29">
        <v>11.3849</v>
      </c>
      <c r="P154" s="30">
        <v>0</v>
      </c>
      <c r="Q154" s="30">
        <f t="shared" si="85"/>
        <v>15.497</v>
      </c>
      <c r="R154" s="29">
        <f t="shared" si="90"/>
        <v>0</v>
      </c>
      <c r="S154" s="74" t="str">
        <f t="shared" si="91"/>
        <v>нд</v>
      </c>
      <c r="T154" s="34"/>
      <c r="U154" s="33" t="s">
        <v>270</v>
      </c>
    </row>
    <row r="155" spans="1:26" s="25" customFormat="1" ht="56.25" customHeight="1">
      <c r="A155" s="109" t="s">
        <v>186</v>
      </c>
      <c r="B155" s="94" t="s">
        <v>312</v>
      </c>
      <c r="C155" s="32" t="s">
        <v>313</v>
      </c>
      <c r="D155" s="37">
        <v>0.10743320000000001</v>
      </c>
      <c r="E155" s="30">
        <v>0</v>
      </c>
      <c r="F155" s="30">
        <f t="shared" si="86"/>
        <v>0.10743320000000001</v>
      </c>
      <c r="G155" s="30">
        <f>SUM(I155,K155,M155,O155)</f>
        <v>0.10743320000000001</v>
      </c>
      <c r="H155" s="30">
        <f t="shared" si="93"/>
        <v>0</v>
      </c>
      <c r="I155" s="29">
        <v>0</v>
      </c>
      <c r="J155" s="30">
        <v>0</v>
      </c>
      <c r="K155" s="29">
        <v>3.2099999999999997E-2</v>
      </c>
      <c r="L155" s="30">
        <v>0</v>
      </c>
      <c r="M155" s="29">
        <v>7.5333200000000017E-2</v>
      </c>
      <c r="N155" s="40">
        <v>0</v>
      </c>
      <c r="O155" s="29">
        <v>0</v>
      </c>
      <c r="P155" s="30">
        <v>0</v>
      </c>
      <c r="Q155" s="30">
        <f>F155-H155</f>
        <v>0.10743320000000001</v>
      </c>
      <c r="R155" s="29">
        <f t="shared" si="90"/>
        <v>0</v>
      </c>
      <c r="S155" s="74" t="str">
        <f t="shared" si="91"/>
        <v>нд</v>
      </c>
      <c r="T155" s="34"/>
      <c r="U155" s="33" t="s">
        <v>11</v>
      </c>
    </row>
    <row r="156" spans="1:26" s="25" customFormat="1" ht="56.25" customHeight="1">
      <c r="A156" s="109" t="s">
        <v>186</v>
      </c>
      <c r="B156" s="107" t="s">
        <v>344</v>
      </c>
      <c r="C156" s="113" t="s">
        <v>345</v>
      </c>
      <c r="D156" s="112">
        <v>5.3904189999999998E-2</v>
      </c>
      <c r="E156" s="30">
        <v>0</v>
      </c>
      <c r="F156" s="30">
        <f>D156-E156</f>
        <v>5.3904189999999998E-2</v>
      </c>
      <c r="G156" s="30" t="s">
        <v>270</v>
      </c>
      <c r="H156" s="30">
        <v>0</v>
      </c>
      <c r="I156" s="29" t="s">
        <v>270</v>
      </c>
      <c r="J156" s="30">
        <v>0</v>
      </c>
      <c r="K156" s="29" t="s">
        <v>270</v>
      </c>
      <c r="L156" s="30">
        <v>0</v>
      </c>
      <c r="M156" s="29" t="s">
        <v>270</v>
      </c>
      <c r="N156" s="40">
        <v>0</v>
      </c>
      <c r="O156" s="29" t="s">
        <v>270</v>
      </c>
      <c r="P156" s="30">
        <v>0</v>
      </c>
      <c r="Q156" s="30">
        <f>F156-H156</f>
        <v>5.3904189999999998E-2</v>
      </c>
      <c r="R156" s="29" t="s">
        <v>270</v>
      </c>
      <c r="S156" s="74" t="s">
        <v>270</v>
      </c>
      <c r="T156" s="34"/>
      <c r="U156" s="33" t="s">
        <v>270</v>
      </c>
    </row>
    <row r="157" spans="1:26" s="25" customFormat="1" ht="49.5" customHeight="1">
      <c r="A157" s="109" t="s">
        <v>186</v>
      </c>
      <c r="B157" s="78" t="s">
        <v>250</v>
      </c>
      <c r="C157" s="24" t="s">
        <v>251</v>
      </c>
      <c r="D157" s="37">
        <v>3.9288400000000001</v>
      </c>
      <c r="E157" s="30">
        <v>0.75360000000000005</v>
      </c>
      <c r="F157" s="30">
        <f t="shared" si="86"/>
        <v>3.1752400000000001</v>
      </c>
      <c r="G157" s="30">
        <f>SUM(I157,K157,M157,O157)</f>
        <v>0.75370999999999999</v>
      </c>
      <c r="H157" s="30">
        <f t="shared" si="93"/>
        <v>0.22536</v>
      </c>
      <c r="I157" s="29">
        <v>0</v>
      </c>
      <c r="J157" s="103">
        <v>0.22536</v>
      </c>
      <c r="K157" s="29">
        <v>0.22611300000000001</v>
      </c>
      <c r="L157" s="30">
        <v>0</v>
      </c>
      <c r="M157" s="29">
        <v>0.52759699999999998</v>
      </c>
      <c r="N157" s="40">
        <v>0</v>
      </c>
      <c r="O157" s="29">
        <v>0</v>
      </c>
      <c r="P157" s="30">
        <v>0</v>
      </c>
      <c r="Q157" s="30">
        <f t="shared" si="85"/>
        <v>2.9498800000000003</v>
      </c>
      <c r="R157" s="29">
        <f>H157-I157</f>
        <v>0.22536</v>
      </c>
      <c r="S157" s="74" t="str">
        <f>IF((I157),R157/(I157),"нд")</f>
        <v>нд</v>
      </c>
      <c r="T157" s="34"/>
      <c r="U157" s="33" t="s">
        <v>270</v>
      </c>
      <c r="Z157" s="42"/>
    </row>
    <row r="158" spans="1:26" s="25" customFormat="1" ht="75.75" customHeight="1">
      <c r="A158" s="109" t="s">
        <v>186</v>
      </c>
      <c r="B158" s="94" t="s">
        <v>314</v>
      </c>
      <c r="C158" s="32" t="s">
        <v>315</v>
      </c>
      <c r="D158" s="37">
        <v>8.9172961999999991</v>
      </c>
      <c r="E158" s="30">
        <v>0</v>
      </c>
      <c r="F158" s="30">
        <f>D158-E158</f>
        <v>8.9172961999999991</v>
      </c>
      <c r="G158" s="30">
        <f t="shared" ref="G158:G165" si="94">SUM(I158,K158,M158,O158)</f>
        <v>8.9172961999999991</v>
      </c>
      <c r="H158" s="30">
        <f t="shared" si="93"/>
        <v>0</v>
      </c>
      <c r="I158" s="29">
        <v>0</v>
      </c>
      <c r="J158" s="30">
        <v>0</v>
      </c>
      <c r="K158" s="29">
        <v>0</v>
      </c>
      <c r="L158" s="30">
        <v>0</v>
      </c>
      <c r="M158" s="29">
        <v>2.5522961999999998</v>
      </c>
      <c r="N158" s="40">
        <v>0</v>
      </c>
      <c r="O158" s="29">
        <v>6.3650000000000002</v>
      </c>
      <c r="P158" s="30">
        <v>0</v>
      </c>
      <c r="Q158" s="30">
        <f t="shared" si="85"/>
        <v>8.9172961999999991</v>
      </c>
      <c r="R158" s="29">
        <f t="shared" si="90"/>
        <v>0</v>
      </c>
      <c r="S158" s="74" t="str">
        <f t="shared" si="91"/>
        <v>нд</v>
      </c>
      <c r="T158" s="34"/>
      <c r="U158" s="33" t="s">
        <v>270</v>
      </c>
    </row>
    <row r="159" spans="1:26" s="25" customFormat="1" ht="49.5" customHeight="1">
      <c r="A159" s="109" t="s">
        <v>186</v>
      </c>
      <c r="B159" s="78" t="s">
        <v>316</v>
      </c>
      <c r="C159" s="24" t="s">
        <v>317</v>
      </c>
      <c r="D159" s="30">
        <v>6.2635870699999998</v>
      </c>
      <c r="E159" s="30">
        <v>0</v>
      </c>
      <c r="F159" s="30">
        <f t="shared" si="86"/>
        <v>6.2635870699999998</v>
      </c>
      <c r="G159" s="30">
        <f t="shared" si="94"/>
        <v>6.2635870699999998</v>
      </c>
      <c r="H159" s="30">
        <f>SUM(J159,L159,N159,P159)</f>
        <v>0</v>
      </c>
      <c r="I159" s="29">
        <v>0</v>
      </c>
      <c r="J159" s="30">
        <v>0</v>
      </c>
      <c r="K159" s="29">
        <v>0</v>
      </c>
      <c r="L159" s="30">
        <v>0</v>
      </c>
      <c r="M159" s="29">
        <v>1.8790761199999999</v>
      </c>
      <c r="N159" s="40">
        <v>0</v>
      </c>
      <c r="O159" s="29">
        <v>4.3845109500000001</v>
      </c>
      <c r="P159" s="30">
        <v>0</v>
      </c>
      <c r="Q159" s="30">
        <f t="shared" si="85"/>
        <v>6.2635870699999998</v>
      </c>
      <c r="R159" s="29">
        <f t="shared" si="90"/>
        <v>0</v>
      </c>
      <c r="S159" s="74" t="str">
        <f t="shared" si="91"/>
        <v>нд</v>
      </c>
      <c r="T159" s="34"/>
      <c r="U159" s="33" t="s">
        <v>270</v>
      </c>
    </row>
    <row r="160" spans="1:26" s="25" customFormat="1" ht="49.5" customHeight="1">
      <c r="A160" s="109" t="s">
        <v>186</v>
      </c>
      <c r="B160" s="78" t="s">
        <v>318</v>
      </c>
      <c r="C160" s="24" t="s">
        <v>319</v>
      </c>
      <c r="D160" s="37">
        <v>0.85237021999999996</v>
      </c>
      <c r="E160" s="30">
        <v>0</v>
      </c>
      <c r="F160" s="30">
        <f t="shared" si="86"/>
        <v>0.85237021999999996</v>
      </c>
      <c r="G160" s="30">
        <f t="shared" si="94"/>
        <v>0.85237022000000007</v>
      </c>
      <c r="H160" s="30">
        <f t="shared" si="93"/>
        <v>0</v>
      </c>
      <c r="I160" s="29">
        <v>0</v>
      </c>
      <c r="J160" s="30">
        <v>0</v>
      </c>
      <c r="K160" s="29">
        <v>0</v>
      </c>
      <c r="L160" s="30">
        <v>0</v>
      </c>
      <c r="M160" s="29">
        <v>0.25571106999999998</v>
      </c>
      <c r="N160" s="40">
        <v>0</v>
      </c>
      <c r="O160" s="29">
        <v>0.59665915000000003</v>
      </c>
      <c r="P160" s="30">
        <v>0</v>
      </c>
      <c r="Q160" s="30">
        <f t="shared" si="85"/>
        <v>0.85237021999999996</v>
      </c>
      <c r="R160" s="29">
        <f t="shared" si="90"/>
        <v>0</v>
      </c>
      <c r="S160" s="74" t="str">
        <f t="shared" si="91"/>
        <v>нд</v>
      </c>
      <c r="T160" s="34"/>
      <c r="U160" s="33" t="s">
        <v>270</v>
      </c>
    </row>
    <row r="161" spans="1:21" s="25" customFormat="1" ht="81.75" customHeight="1">
      <c r="A161" s="109" t="s">
        <v>186</v>
      </c>
      <c r="B161" s="78" t="s">
        <v>320</v>
      </c>
      <c r="C161" s="23" t="s">
        <v>321</v>
      </c>
      <c r="D161" s="31">
        <v>0.75203240000000005</v>
      </c>
      <c r="E161" s="31">
        <v>0</v>
      </c>
      <c r="F161" s="31">
        <f>D161-E161</f>
        <v>0.75203240000000005</v>
      </c>
      <c r="G161" s="30">
        <f t="shared" si="94"/>
        <v>0.75203240000000005</v>
      </c>
      <c r="H161" s="30">
        <f t="shared" si="93"/>
        <v>0</v>
      </c>
      <c r="I161" s="29">
        <v>0</v>
      </c>
      <c r="J161" s="31">
        <v>0</v>
      </c>
      <c r="K161" s="29">
        <v>0</v>
      </c>
      <c r="L161" s="31">
        <v>0</v>
      </c>
      <c r="M161" s="29">
        <v>0.22560972000000001</v>
      </c>
      <c r="N161" s="40">
        <v>0</v>
      </c>
      <c r="O161" s="29">
        <v>0.52642268000000003</v>
      </c>
      <c r="P161" s="31">
        <v>0</v>
      </c>
      <c r="Q161" s="30">
        <f t="shared" si="85"/>
        <v>0.75203240000000005</v>
      </c>
      <c r="R161" s="29">
        <f t="shared" si="90"/>
        <v>0</v>
      </c>
      <c r="S161" s="74" t="str">
        <f t="shared" si="91"/>
        <v>нд</v>
      </c>
      <c r="T161" s="36"/>
      <c r="U161" s="33" t="s">
        <v>270</v>
      </c>
    </row>
    <row r="162" spans="1:21" s="25" customFormat="1" ht="49.5" customHeight="1">
      <c r="A162" s="109" t="s">
        <v>186</v>
      </c>
      <c r="B162" s="78" t="s">
        <v>265</v>
      </c>
      <c r="C162" s="24" t="s">
        <v>266</v>
      </c>
      <c r="D162" s="37">
        <v>0.23903886999999999</v>
      </c>
      <c r="E162" s="30">
        <v>0</v>
      </c>
      <c r="F162" s="30">
        <f t="shared" si="86"/>
        <v>0.23903886999999999</v>
      </c>
      <c r="G162" s="30">
        <f t="shared" si="94"/>
        <v>0.23903887000000001</v>
      </c>
      <c r="H162" s="30">
        <f t="shared" si="93"/>
        <v>0</v>
      </c>
      <c r="I162" s="29">
        <v>0</v>
      </c>
      <c r="J162" s="29">
        <v>0</v>
      </c>
      <c r="K162" s="29">
        <v>7.1711659999999997E-2</v>
      </c>
      <c r="L162" s="29">
        <v>0</v>
      </c>
      <c r="M162" s="29">
        <v>0.16732721</v>
      </c>
      <c r="N162" s="29">
        <v>0</v>
      </c>
      <c r="O162" s="29">
        <v>0</v>
      </c>
      <c r="P162" s="29">
        <v>0</v>
      </c>
      <c r="Q162" s="30">
        <f t="shared" si="85"/>
        <v>0.23903886999999999</v>
      </c>
      <c r="R162" s="29">
        <f t="shared" si="90"/>
        <v>0</v>
      </c>
      <c r="S162" s="74" t="str">
        <f t="shared" si="91"/>
        <v>нд</v>
      </c>
      <c r="T162" s="34"/>
      <c r="U162" s="33" t="s">
        <v>270</v>
      </c>
    </row>
    <row r="163" spans="1:21" s="25" customFormat="1" ht="49.5" customHeight="1">
      <c r="A163" s="109" t="s">
        <v>186</v>
      </c>
      <c r="B163" s="78" t="s">
        <v>322</v>
      </c>
      <c r="C163" s="24" t="s">
        <v>323</v>
      </c>
      <c r="D163" s="37">
        <v>9.5346970000000003E-2</v>
      </c>
      <c r="E163" s="30">
        <v>0</v>
      </c>
      <c r="F163" s="30">
        <f>D163-E163</f>
        <v>9.5346970000000003E-2</v>
      </c>
      <c r="G163" s="30">
        <f t="shared" si="94"/>
        <v>9.5346970000000003E-2</v>
      </c>
      <c r="H163" s="30">
        <f t="shared" si="93"/>
        <v>0</v>
      </c>
      <c r="I163" s="29">
        <v>0</v>
      </c>
      <c r="J163" s="30">
        <v>0</v>
      </c>
      <c r="K163" s="29">
        <v>2.3833219999999999E-2</v>
      </c>
      <c r="L163" s="30">
        <v>0</v>
      </c>
      <c r="M163" s="29">
        <v>5.561907E-2</v>
      </c>
      <c r="N163" s="40">
        <v>0</v>
      </c>
      <c r="O163" s="29">
        <v>1.5894680000000001E-2</v>
      </c>
      <c r="P163" s="30">
        <v>0</v>
      </c>
      <c r="Q163" s="30">
        <f t="shared" si="85"/>
        <v>9.5346970000000003E-2</v>
      </c>
      <c r="R163" s="29">
        <f t="shared" si="90"/>
        <v>0</v>
      </c>
      <c r="S163" s="74" t="str">
        <f t="shared" si="91"/>
        <v>нд</v>
      </c>
      <c r="T163" s="34"/>
      <c r="U163" s="33" t="s">
        <v>270</v>
      </c>
    </row>
    <row r="164" spans="1:21" s="25" customFormat="1" ht="49.5" customHeight="1">
      <c r="A164" s="109" t="s">
        <v>186</v>
      </c>
      <c r="B164" s="78" t="s">
        <v>324</v>
      </c>
      <c r="C164" s="24" t="s">
        <v>325</v>
      </c>
      <c r="D164" s="37">
        <v>1.0280545999999999</v>
      </c>
      <c r="E164" s="30">
        <v>0</v>
      </c>
      <c r="F164" s="30">
        <f t="shared" si="86"/>
        <v>1.0280545999999999</v>
      </c>
      <c r="G164" s="30">
        <f t="shared" si="94"/>
        <v>0.4788</v>
      </c>
      <c r="H164" s="30">
        <f>SUM(J164,L164,N164,P164)</f>
        <v>0.47799999999999998</v>
      </c>
      <c r="I164" s="29">
        <v>0</v>
      </c>
      <c r="J164" s="103">
        <v>0.47799999999999998</v>
      </c>
      <c r="K164" s="29">
        <v>0</v>
      </c>
      <c r="L164" s="30">
        <v>0</v>
      </c>
      <c r="M164" s="29">
        <v>0.14363999999999999</v>
      </c>
      <c r="N164" s="40">
        <v>0</v>
      </c>
      <c r="O164" s="29">
        <v>0.33516000000000001</v>
      </c>
      <c r="P164" s="30">
        <v>0</v>
      </c>
      <c r="Q164" s="30">
        <f t="shared" si="85"/>
        <v>0.55005459999999995</v>
      </c>
      <c r="R164" s="29">
        <f t="shared" si="90"/>
        <v>0.47799999999999998</v>
      </c>
      <c r="S164" s="74" t="str">
        <f t="shared" si="91"/>
        <v>нд</v>
      </c>
      <c r="T164" s="34"/>
      <c r="U164" s="33" t="s">
        <v>270</v>
      </c>
    </row>
    <row r="165" spans="1:21" s="25" customFormat="1" ht="49.5" customHeight="1">
      <c r="A165" s="109" t="s">
        <v>186</v>
      </c>
      <c r="B165" s="78" t="s">
        <v>326</v>
      </c>
      <c r="C165" s="24" t="s">
        <v>249</v>
      </c>
      <c r="D165" s="37">
        <v>4.4135999999999997</v>
      </c>
      <c r="E165" s="30">
        <v>2.6015822700000002</v>
      </c>
      <c r="F165" s="30">
        <f>D165-E165</f>
        <v>1.8120177299999995</v>
      </c>
      <c r="G165" s="30">
        <f t="shared" si="94"/>
        <v>1.5768</v>
      </c>
      <c r="H165" s="30">
        <f t="shared" si="88"/>
        <v>0</v>
      </c>
      <c r="I165" s="29">
        <v>0</v>
      </c>
      <c r="J165" s="30">
        <v>0</v>
      </c>
      <c r="K165" s="29">
        <v>0</v>
      </c>
      <c r="L165" s="30">
        <v>0</v>
      </c>
      <c r="M165" s="29">
        <v>0.47304000000000002</v>
      </c>
      <c r="N165" s="40">
        <v>0</v>
      </c>
      <c r="O165" s="29">
        <v>1.1037600000000001</v>
      </c>
      <c r="P165" s="30">
        <v>0</v>
      </c>
      <c r="Q165" s="30">
        <f t="shared" si="85"/>
        <v>1.8120177299999995</v>
      </c>
      <c r="R165" s="29">
        <f t="shared" si="90"/>
        <v>0</v>
      </c>
      <c r="S165" s="74" t="str">
        <f t="shared" si="91"/>
        <v>нд</v>
      </c>
      <c r="T165" s="34"/>
      <c r="U165" s="33" t="s">
        <v>270</v>
      </c>
    </row>
    <row r="166" spans="1:21" s="25" customFormat="1" ht="49.5" customHeight="1">
      <c r="A166" s="109" t="s">
        <v>186</v>
      </c>
      <c r="B166" s="78" t="s">
        <v>327</v>
      </c>
      <c r="C166" s="24" t="s">
        <v>328</v>
      </c>
      <c r="D166" s="37">
        <v>13.389759979999999</v>
      </c>
      <c r="E166" s="30">
        <v>0</v>
      </c>
      <c r="F166" s="30">
        <f t="shared" si="86"/>
        <v>13.389759979999999</v>
      </c>
      <c r="G166" s="30">
        <f>I166+K166+M166+O166</f>
        <v>5.24</v>
      </c>
      <c r="H166" s="30">
        <f>SUM(J166,L166,N166,P166)</f>
        <v>0</v>
      </c>
      <c r="I166" s="29">
        <v>0</v>
      </c>
      <c r="J166" s="30">
        <v>0</v>
      </c>
      <c r="K166" s="29">
        <v>0</v>
      </c>
      <c r="L166" s="31">
        <v>0</v>
      </c>
      <c r="M166" s="29">
        <v>1.5720000000000001</v>
      </c>
      <c r="N166" s="40">
        <v>0</v>
      </c>
      <c r="O166" s="29">
        <v>3.6680000000000001</v>
      </c>
      <c r="P166" s="30">
        <v>0</v>
      </c>
      <c r="Q166" s="30">
        <f>F166-H166</f>
        <v>13.389759979999999</v>
      </c>
      <c r="R166" s="29">
        <f t="shared" si="90"/>
        <v>0</v>
      </c>
      <c r="S166" s="74" t="str">
        <f t="shared" si="91"/>
        <v>нд</v>
      </c>
      <c r="T166" s="36"/>
      <c r="U166" s="33" t="s">
        <v>270</v>
      </c>
    </row>
    <row r="167" spans="1:21" s="25" customFormat="1" ht="49.5" customHeight="1">
      <c r="A167" s="111" t="s">
        <v>186</v>
      </c>
      <c r="B167" s="122" t="s">
        <v>346</v>
      </c>
      <c r="C167" s="110" t="s">
        <v>347</v>
      </c>
      <c r="D167" s="112">
        <v>7.010951E-2</v>
      </c>
      <c r="E167" s="112">
        <v>2.1032849999999999E-2</v>
      </c>
      <c r="F167" s="30">
        <f t="shared" si="86"/>
        <v>4.9076660000000001E-2</v>
      </c>
      <c r="G167" s="30" t="s">
        <v>270</v>
      </c>
      <c r="H167" s="30">
        <f>SUM(J167,L167,N167,P167)</f>
        <v>0</v>
      </c>
      <c r="I167" s="29" t="s">
        <v>270</v>
      </c>
      <c r="J167" s="30">
        <v>0</v>
      </c>
      <c r="K167" s="29" t="s">
        <v>270</v>
      </c>
      <c r="L167" s="31">
        <v>0</v>
      </c>
      <c r="M167" s="29" t="s">
        <v>270</v>
      </c>
      <c r="N167" s="40">
        <v>0</v>
      </c>
      <c r="O167" s="29" t="s">
        <v>270</v>
      </c>
      <c r="P167" s="30">
        <v>0</v>
      </c>
      <c r="Q167" s="30">
        <f>F167-H167</f>
        <v>4.9076660000000001E-2</v>
      </c>
      <c r="R167" s="29" t="s">
        <v>270</v>
      </c>
      <c r="S167" s="74" t="s">
        <v>270</v>
      </c>
      <c r="T167" s="36"/>
      <c r="U167" s="33" t="s">
        <v>270</v>
      </c>
    </row>
    <row r="168" spans="1:21" s="25" customFormat="1" ht="49.5" customHeight="1">
      <c r="A168" s="109" t="s">
        <v>186</v>
      </c>
      <c r="B168" s="38" t="s">
        <v>329</v>
      </c>
      <c r="C168" s="32" t="s">
        <v>330</v>
      </c>
      <c r="D168" s="30">
        <v>21.398755820000002</v>
      </c>
      <c r="E168" s="31">
        <v>0</v>
      </c>
      <c r="F168" s="30">
        <f>D168-E168</f>
        <v>21.398755820000002</v>
      </c>
      <c r="G168" s="30">
        <f>SUM(I168,K168,M168,O168)</f>
        <v>5.34968895</v>
      </c>
      <c r="H168" s="30">
        <f>SUM(J168,L168,N168,P168)</f>
        <v>0</v>
      </c>
      <c r="I168" s="29">
        <v>0</v>
      </c>
      <c r="J168" s="30">
        <v>0</v>
      </c>
      <c r="K168" s="29">
        <v>0</v>
      </c>
      <c r="L168" s="31">
        <v>0</v>
      </c>
      <c r="M168" s="29">
        <v>1.60490669</v>
      </c>
      <c r="N168" s="40">
        <v>0</v>
      </c>
      <c r="O168" s="29">
        <v>3.74478226</v>
      </c>
      <c r="P168" s="30">
        <v>0</v>
      </c>
      <c r="Q168" s="30">
        <f t="shared" si="85"/>
        <v>21.398755820000002</v>
      </c>
      <c r="R168" s="29">
        <f>H168-I168</f>
        <v>0</v>
      </c>
      <c r="S168" s="74" t="str">
        <f>IF((I168),R168/(I168),"нд")</f>
        <v>нд</v>
      </c>
      <c r="T168" s="36"/>
      <c r="U168" s="33" t="s">
        <v>270</v>
      </c>
    </row>
    <row r="169" spans="1:21" s="25" customFormat="1" ht="75" customHeight="1">
      <c r="A169" s="109" t="s">
        <v>188</v>
      </c>
      <c r="B169" s="65" t="s">
        <v>189</v>
      </c>
      <c r="C169" s="53" t="s">
        <v>10</v>
      </c>
      <c r="D169" s="45">
        <f>SUM(D170,D176,D183,D190,D191)</f>
        <v>0</v>
      </c>
      <c r="E169" s="45">
        <f t="shared" ref="E169:Q169" si="95">SUM(E170,E176,E183,E190,E191)</f>
        <v>0</v>
      </c>
      <c r="F169" s="45">
        <f t="shared" si="95"/>
        <v>0</v>
      </c>
      <c r="G169" s="45">
        <f t="shared" si="95"/>
        <v>0</v>
      </c>
      <c r="H169" s="45">
        <f t="shared" si="95"/>
        <v>0</v>
      </c>
      <c r="I169" s="45">
        <f t="shared" si="95"/>
        <v>0</v>
      </c>
      <c r="J169" s="45">
        <f t="shared" si="95"/>
        <v>0</v>
      </c>
      <c r="K169" s="45">
        <f t="shared" si="95"/>
        <v>0</v>
      </c>
      <c r="L169" s="45">
        <f t="shared" si="95"/>
        <v>0</v>
      </c>
      <c r="M169" s="45">
        <f t="shared" si="95"/>
        <v>0</v>
      </c>
      <c r="N169" s="45">
        <f t="shared" si="95"/>
        <v>0</v>
      </c>
      <c r="O169" s="45">
        <f t="shared" si="95"/>
        <v>0</v>
      </c>
      <c r="P169" s="45">
        <f t="shared" si="95"/>
        <v>0</v>
      </c>
      <c r="Q169" s="45">
        <f t="shared" si="95"/>
        <v>0</v>
      </c>
      <c r="R169" s="28">
        <f>H169-I169</f>
        <v>0</v>
      </c>
      <c r="S169" s="70" t="str">
        <f>IF((I169),R169/(I169),"нд")</f>
        <v>нд</v>
      </c>
      <c r="T169" s="47"/>
      <c r="U169" s="48" t="s">
        <v>270</v>
      </c>
    </row>
    <row r="170" spans="1:21" s="25" customFormat="1" ht="33" customHeight="1">
      <c r="A170" s="109" t="s">
        <v>190</v>
      </c>
      <c r="B170" s="65" t="s">
        <v>191</v>
      </c>
      <c r="C170" s="53" t="s">
        <v>10</v>
      </c>
      <c r="D170" s="45">
        <f>SUM(D171,D174,D175)</f>
        <v>0</v>
      </c>
      <c r="E170" s="45">
        <f t="shared" ref="E170:Q170" si="96">SUM(E171,E174,E175)</f>
        <v>0</v>
      </c>
      <c r="F170" s="45">
        <f t="shared" si="96"/>
        <v>0</v>
      </c>
      <c r="G170" s="45">
        <f t="shared" si="96"/>
        <v>0</v>
      </c>
      <c r="H170" s="45">
        <f t="shared" si="96"/>
        <v>0</v>
      </c>
      <c r="I170" s="45">
        <f t="shared" si="96"/>
        <v>0</v>
      </c>
      <c r="J170" s="45">
        <f t="shared" si="96"/>
        <v>0</v>
      </c>
      <c r="K170" s="45">
        <f t="shared" si="96"/>
        <v>0</v>
      </c>
      <c r="L170" s="45">
        <f t="shared" si="96"/>
        <v>0</v>
      </c>
      <c r="M170" s="45">
        <f t="shared" si="96"/>
        <v>0</v>
      </c>
      <c r="N170" s="45">
        <f t="shared" si="96"/>
        <v>0</v>
      </c>
      <c r="O170" s="45">
        <f t="shared" si="96"/>
        <v>0</v>
      </c>
      <c r="P170" s="45">
        <f t="shared" si="96"/>
        <v>0</v>
      </c>
      <c r="Q170" s="45">
        <f t="shared" si="96"/>
        <v>0</v>
      </c>
      <c r="R170" s="28">
        <f t="shared" si="90"/>
        <v>0</v>
      </c>
      <c r="S170" s="70" t="str">
        <f t="shared" si="91"/>
        <v>нд</v>
      </c>
      <c r="T170" s="47"/>
      <c r="U170" s="48" t="s">
        <v>270</v>
      </c>
    </row>
    <row r="171" spans="1:21" s="25" customFormat="1" ht="50.25" customHeight="1">
      <c r="A171" s="109" t="s">
        <v>192</v>
      </c>
      <c r="B171" s="65" t="s">
        <v>193</v>
      </c>
      <c r="C171" s="53" t="s">
        <v>10</v>
      </c>
      <c r="D171" s="45">
        <f>SUM(D172:D173)</f>
        <v>0</v>
      </c>
      <c r="E171" s="45">
        <f t="shared" ref="E171:Q171" si="97">SUM(E172:E173)</f>
        <v>0</v>
      </c>
      <c r="F171" s="45">
        <f t="shared" si="97"/>
        <v>0</v>
      </c>
      <c r="G171" s="45">
        <f t="shared" si="97"/>
        <v>0</v>
      </c>
      <c r="H171" s="45">
        <f t="shared" si="97"/>
        <v>0</v>
      </c>
      <c r="I171" s="45">
        <f t="shared" si="97"/>
        <v>0</v>
      </c>
      <c r="J171" s="45">
        <f t="shared" si="97"/>
        <v>0</v>
      </c>
      <c r="K171" s="45">
        <f t="shared" si="97"/>
        <v>0</v>
      </c>
      <c r="L171" s="45">
        <f t="shared" si="97"/>
        <v>0</v>
      </c>
      <c r="M171" s="45">
        <f t="shared" si="97"/>
        <v>0</v>
      </c>
      <c r="N171" s="45">
        <f t="shared" si="97"/>
        <v>0</v>
      </c>
      <c r="O171" s="45">
        <f t="shared" si="97"/>
        <v>0</v>
      </c>
      <c r="P171" s="45">
        <f t="shared" si="97"/>
        <v>0</v>
      </c>
      <c r="Q171" s="45">
        <f t="shared" si="97"/>
        <v>0</v>
      </c>
      <c r="R171" s="28">
        <f t="shared" si="90"/>
        <v>0</v>
      </c>
      <c r="S171" s="70" t="str">
        <f t="shared" si="91"/>
        <v>нд</v>
      </c>
      <c r="T171" s="47"/>
      <c r="U171" s="48" t="s">
        <v>270</v>
      </c>
    </row>
    <row r="172" spans="1:21" s="25" customFormat="1" ht="45" customHeight="1">
      <c r="A172" s="109" t="s">
        <v>194</v>
      </c>
      <c r="B172" s="65" t="s">
        <v>195</v>
      </c>
      <c r="C172" s="53" t="s">
        <v>10</v>
      </c>
      <c r="D172" s="45">
        <v>0</v>
      </c>
      <c r="E172" s="45">
        <v>0</v>
      </c>
      <c r="F172" s="45">
        <f>D172-E172</f>
        <v>0</v>
      </c>
      <c r="G172" s="45">
        <f t="shared" ref="G172:H175" si="98">I172+K172+M172+O172</f>
        <v>0</v>
      </c>
      <c r="H172" s="45">
        <f t="shared" si="98"/>
        <v>0</v>
      </c>
      <c r="I172" s="28">
        <v>0</v>
      </c>
      <c r="J172" s="45">
        <v>0</v>
      </c>
      <c r="K172" s="28">
        <v>0</v>
      </c>
      <c r="L172" s="45">
        <v>0</v>
      </c>
      <c r="M172" s="28">
        <v>0</v>
      </c>
      <c r="N172" s="45">
        <v>0</v>
      </c>
      <c r="O172" s="28">
        <v>0</v>
      </c>
      <c r="P172" s="45">
        <v>0</v>
      </c>
      <c r="Q172" s="45">
        <f>F172-H172</f>
        <v>0</v>
      </c>
      <c r="R172" s="28">
        <f t="shared" si="90"/>
        <v>0</v>
      </c>
      <c r="S172" s="70" t="str">
        <f t="shared" si="91"/>
        <v>нд</v>
      </c>
      <c r="T172" s="47"/>
      <c r="U172" s="48" t="s">
        <v>270</v>
      </c>
    </row>
    <row r="173" spans="1:21" s="25" customFormat="1" ht="59.25" customHeight="1">
      <c r="A173" s="109" t="s">
        <v>196</v>
      </c>
      <c r="B173" s="65" t="s">
        <v>105</v>
      </c>
      <c r="C173" s="53" t="s">
        <v>10</v>
      </c>
      <c r="D173" s="45">
        <v>0</v>
      </c>
      <c r="E173" s="45">
        <v>0</v>
      </c>
      <c r="F173" s="45">
        <f>D173-E173</f>
        <v>0</v>
      </c>
      <c r="G173" s="45">
        <f t="shared" si="98"/>
        <v>0</v>
      </c>
      <c r="H173" s="45">
        <f t="shared" si="98"/>
        <v>0</v>
      </c>
      <c r="I173" s="28">
        <v>0</v>
      </c>
      <c r="J173" s="45">
        <v>0</v>
      </c>
      <c r="K173" s="28">
        <v>0</v>
      </c>
      <c r="L173" s="45">
        <v>0</v>
      </c>
      <c r="M173" s="28">
        <v>0</v>
      </c>
      <c r="N173" s="45">
        <v>0</v>
      </c>
      <c r="O173" s="28">
        <v>0</v>
      </c>
      <c r="P173" s="45">
        <v>0</v>
      </c>
      <c r="Q173" s="45">
        <f>F173-H173</f>
        <v>0</v>
      </c>
      <c r="R173" s="28">
        <f t="shared" si="90"/>
        <v>0</v>
      </c>
      <c r="S173" s="70" t="str">
        <f t="shared" si="91"/>
        <v>нд</v>
      </c>
      <c r="T173" s="47"/>
      <c r="U173" s="48" t="s">
        <v>270</v>
      </c>
    </row>
    <row r="174" spans="1:21" s="25" customFormat="1" ht="48" customHeight="1">
      <c r="A174" s="109" t="s">
        <v>197</v>
      </c>
      <c r="B174" s="65" t="s">
        <v>198</v>
      </c>
      <c r="C174" s="53" t="s">
        <v>10</v>
      </c>
      <c r="D174" s="45">
        <v>0</v>
      </c>
      <c r="E174" s="45">
        <v>0</v>
      </c>
      <c r="F174" s="45">
        <f>D174-E174</f>
        <v>0</v>
      </c>
      <c r="G174" s="45">
        <f t="shared" si="98"/>
        <v>0</v>
      </c>
      <c r="H174" s="45">
        <f t="shared" si="98"/>
        <v>0</v>
      </c>
      <c r="I174" s="28">
        <v>0</v>
      </c>
      <c r="J174" s="45">
        <v>0</v>
      </c>
      <c r="K174" s="28">
        <v>0</v>
      </c>
      <c r="L174" s="45">
        <v>0</v>
      </c>
      <c r="M174" s="28">
        <v>0</v>
      </c>
      <c r="N174" s="45">
        <v>0</v>
      </c>
      <c r="O174" s="28">
        <v>0</v>
      </c>
      <c r="P174" s="45">
        <v>0</v>
      </c>
      <c r="Q174" s="45">
        <f>F174-H174</f>
        <v>0</v>
      </c>
      <c r="R174" s="28">
        <f t="shared" si="90"/>
        <v>0</v>
      </c>
      <c r="S174" s="70" t="str">
        <f t="shared" si="91"/>
        <v>нд</v>
      </c>
      <c r="T174" s="47"/>
      <c r="U174" s="48" t="s">
        <v>270</v>
      </c>
    </row>
    <row r="175" spans="1:21" s="25" customFormat="1" ht="48.75" customHeight="1">
      <c r="A175" s="109" t="s">
        <v>199</v>
      </c>
      <c r="B175" s="65" t="s">
        <v>200</v>
      </c>
      <c r="C175" s="53" t="s">
        <v>10</v>
      </c>
      <c r="D175" s="45">
        <v>0</v>
      </c>
      <c r="E175" s="45">
        <v>0</v>
      </c>
      <c r="F175" s="45">
        <f>D175-E175</f>
        <v>0</v>
      </c>
      <c r="G175" s="45">
        <f t="shared" si="98"/>
        <v>0</v>
      </c>
      <c r="H175" s="45">
        <f t="shared" si="98"/>
        <v>0</v>
      </c>
      <c r="I175" s="28">
        <v>0</v>
      </c>
      <c r="J175" s="45">
        <v>0</v>
      </c>
      <c r="K175" s="28">
        <v>0</v>
      </c>
      <c r="L175" s="45">
        <v>0</v>
      </c>
      <c r="M175" s="28">
        <v>0</v>
      </c>
      <c r="N175" s="45">
        <v>0</v>
      </c>
      <c r="O175" s="28">
        <v>0</v>
      </c>
      <c r="P175" s="45">
        <v>0</v>
      </c>
      <c r="Q175" s="45">
        <f>F175-H175</f>
        <v>0</v>
      </c>
      <c r="R175" s="28">
        <f t="shared" si="90"/>
        <v>0</v>
      </c>
      <c r="S175" s="70" t="str">
        <f t="shared" si="91"/>
        <v>нд</v>
      </c>
      <c r="T175" s="47"/>
      <c r="U175" s="48" t="s">
        <v>270</v>
      </c>
    </row>
    <row r="176" spans="1:21" s="25" customFormat="1" ht="43.5" customHeight="1">
      <c r="A176" s="109" t="s">
        <v>201</v>
      </c>
      <c r="B176" s="65" t="s">
        <v>202</v>
      </c>
      <c r="C176" s="53" t="s">
        <v>10</v>
      </c>
      <c r="D176" s="45">
        <f>SUM(D177,D180,D181,D182)</f>
        <v>0</v>
      </c>
      <c r="E176" s="45">
        <f>SUM(E177,E180,E181,E182)</f>
        <v>0</v>
      </c>
      <c r="F176" s="45">
        <f>D176-E176</f>
        <v>0</v>
      </c>
      <c r="G176" s="45">
        <f t="shared" ref="G176:Q176" si="99">SUM(G177,G180,G181,G182)</f>
        <v>0</v>
      </c>
      <c r="H176" s="45">
        <f t="shared" si="99"/>
        <v>0</v>
      </c>
      <c r="I176" s="45">
        <f t="shared" si="99"/>
        <v>0</v>
      </c>
      <c r="J176" s="45">
        <f t="shared" si="99"/>
        <v>0</v>
      </c>
      <c r="K176" s="45">
        <f t="shared" si="99"/>
        <v>0</v>
      </c>
      <c r="L176" s="45">
        <f t="shared" si="99"/>
        <v>0</v>
      </c>
      <c r="M176" s="45">
        <f t="shared" si="99"/>
        <v>0</v>
      </c>
      <c r="N176" s="45">
        <f t="shared" si="99"/>
        <v>0</v>
      </c>
      <c r="O176" s="45">
        <f t="shared" si="99"/>
        <v>0</v>
      </c>
      <c r="P176" s="45">
        <f t="shared" si="99"/>
        <v>0</v>
      </c>
      <c r="Q176" s="45">
        <f t="shared" si="99"/>
        <v>0</v>
      </c>
      <c r="R176" s="28">
        <f t="shared" si="90"/>
        <v>0</v>
      </c>
      <c r="S176" s="70" t="str">
        <f t="shared" si="91"/>
        <v>нд</v>
      </c>
      <c r="T176" s="47"/>
      <c r="U176" s="48" t="s">
        <v>270</v>
      </c>
    </row>
    <row r="177" spans="1:21" s="25" customFormat="1" ht="42.75" customHeight="1">
      <c r="A177" s="109" t="s">
        <v>203</v>
      </c>
      <c r="B177" s="65" t="s">
        <v>204</v>
      </c>
      <c r="C177" s="53" t="s">
        <v>10</v>
      </c>
      <c r="D177" s="45">
        <f t="shared" ref="D177:Q177" si="100">SUM(D178:D179)</f>
        <v>0</v>
      </c>
      <c r="E177" s="45">
        <f t="shared" si="100"/>
        <v>0</v>
      </c>
      <c r="F177" s="45">
        <f t="shared" si="100"/>
        <v>0</v>
      </c>
      <c r="G177" s="45">
        <f t="shared" si="100"/>
        <v>0</v>
      </c>
      <c r="H177" s="45">
        <f t="shared" si="100"/>
        <v>0</v>
      </c>
      <c r="I177" s="45">
        <f t="shared" si="100"/>
        <v>0</v>
      </c>
      <c r="J177" s="45">
        <f t="shared" si="100"/>
        <v>0</v>
      </c>
      <c r="K177" s="45">
        <f t="shared" si="100"/>
        <v>0</v>
      </c>
      <c r="L177" s="45">
        <f t="shared" si="100"/>
        <v>0</v>
      </c>
      <c r="M177" s="45">
        <f t="shared" si="100"/>
        <v>0</v>
      </c>
      <c r="N177" s="45">
        <f t="shared" si="100"/>
        <v>0</v>
      </c>
      <c r="O177" s="45">
        <f t="shared" si="100"/>
        <v>0</v>
      </c>
      <c r="P177" s="45">
        <f t="shared" si="100"/>
        <v>0</v>
      </c>
      <c r="Q177" s="45">
        <f t="shared" si="100"/>
        <v>0</v>
      </c>
      <c r="R177" s="28">
        <f t="shared" si="90"/>
        <v>0</v>
      </c>
      <c r="S177" s="70" t="str">
        <f t="shared" si="91"/>
        <v>нд</v>
      </c>
      <c r="T177" s="47"/>
      <c r="U177" s="48" t="s">
        <v>270</v>
      </c>
    </row>
    <row r="178" spans="1:21" s="25" customFormat="1" ht="51.75" customHeight="1">
      <c r="A178" s="109" t="s">
        <v>205</v>
      </c>
      <c r="B178" s="65" t="s">
        <v>206</v>
      </c>
      <c r="C178" s="53" t="s">
        <v>10</v>
      </c>
      <c r="D178" s="45">
        <v>0</v>
      </c>
      <c r="E178" s="45">
        <v>0</v>
      </c>
      <c r="F178" s="45">
        <f>D178-E178</f>
        <v>0</v>
      </c>
      <c r="G178" s="45">
        <f t="shared" ref="G178:H180" si="101">I178+K178+M178+O178</f>
        <v>0</v>
      </c>
      <c r="H178" s="45">
        <f t="shared" si="101"/>
        <v>0</v>
      </c>
      <c r="I178" s="28">
        <v>0</v>
      </c>
      <c r="J178" s="45">
        <v>0</v>
      </c>
      <c r="K178" s="28">
        <v>0</v>
      </c>
      <c r="L178" s="45">
        <v>0</v>
      </c>
      <c r="M178" s="28">
        <v>0</v>
      </c>
      <c r="N178" s="45">
        <v>0</v>
      </c>
      <c r="O178" s="28">
        <v>0</v>
      </c>
      <c r="P178" s="45">
        <v>0</v>
      </c>
      <c r="Q178" s="45">
        <f>F178-H178</f>
        <v>0</v>
      </c>
      <c r="R178" s="28">
        <f t="shared" si="90"/>
        <v>0</v>
      </c>
      <c r="S178" s="70" t="str">
        <f t="shared" si="91"/>
        <v>нд</v>
      </c>
      <c r="T178" s="47"/>
      <c r="U178" s="48" t="s">
        <v>270</v>
      </c>
    </row>
    <row r="179" spans="1:21" s="25" customFormat="1" ht="45" customHeight="1">
      <c r="A179" s="109" t="s">
        <v>207</v>
      </c>
      <c r="B179" s="65" t="s">
        <v>107</v>
      </c>
      <c r="C179" s="53" t="s">
        <v>10</v>
      </c>
      <c r="D179" s="45">
        <v>0</v>
      </c>
      <c r="E179" s="45">
        <v>0</v>
      </c>
      <c r="F179" s="45">
        <f>D179-E179</f>
        <v>0</v>
      </c>
      <c r="G179" s="45">
        <f t="shared" si="101"/>
        <v>0</v>
      </c>
      <c r="H179" s="45">
        <f t="shared" si="101"/>
        <v>0</v>
      </c>
      <c r="I179" s="28">
        <v>0</v>
      </c>
      <c r="J179" s="45">
        <v>0</v>
      </c>
      <c r="K179" s="28">
        <v>0</v>
      </c>
      <c r="L179" s="45">
        <v>0</v>
      </c>
      <c r="M179" s="28">
        <v>0</v>
      </c>
      <c r="N179" s="45">
        <v>0</v>
      </c>
      <c r="O179" s="28">
        <v>0</v>
      </c>
      <c r="P179" s="45">
        <v>0</v>
      </c>
      <c r="Q179" s="45">
        <f>F179-H179</f>
        <v>0</v>
      </c>
      <c r="R179" s="28">
        <f t="shared" si="90"/>
        <v>0</v>
      </c>
      <c r="S179" s="70" t="str">
        <f t="shared" si="91"/>
        <v>нд</v>
      </c>
      <c r="T179" s="47"/>
      <c r="U179" s="48" t="s">
        <v>270</v>
      </c>
    </row>
    <row r="180" spans="1:21" s="25" customFormat="1" ht="42" customHeight="1">
      <c r="A180" s="109" t="s">
        <v>208</v>
      </c>
      <c r="B180" s="65" t="s">
        <v>209</v>
      </c>
      <c r="C180" s="53" t="s">
        <v>10</v>
      </c>
      <c r="D180" s="45">
        <v>0</v>
      </c>
      <c r="E180" s="45">
        <v>0</v>
      </c>
      <c r="F180" s="45">
        <f>D180-E180</f>
        <v>0</v>
      </c>
      <c r="G180" s="45">
        <f t="shared" si="101"/>
        <v>0</v>
      </c>
      <c r="H180" s="45">
        <f t="shared" si="101"/>
        <v>0</v>
      </c>
      <c r="I180" s="28">
        <v>0</v>
      </c>
      <c r="J180" s="45">
        <v>0</v>
      </c>
      <c r="K180" s="28">
        <v>0</v>
      </c>
      <c r="L180" s="45">
        <v>0</v>
      </c>
      <c r="M180" s="28">
        <v>0</v>
      </c>
      <c r="N180" s="45">
        <v>0</v>
      </c>
      <c r="O180" s="28">
        <v>0</v>
      </c>
      <c r="P180" s="45">
        <v>0</v>
      </c>
      <c r="Q180" s="45">
        <f>F180-H180</f>
        <v>0</v>
      </c>
      <c r="R180" s="28">
        <f t="shared" si="90"/>
        <v>0</v>
      </c>
      <c r="S180" s="70" t="str">
        <f t="shared" si="91"/>
        <v>нд</v>
      </c>
      <c r="T180" s="47"/>
      <c r="U180" s="48" t="s">
        <v>270</v>
      </c>
    </row>
    <row r="181" spans="1:21" s="25" customFormat="1" ht="46.5" customHeight="1">
      <c r="A181" s="109" t="s">
        <v>210</v>
      </c>
      <c r="B181" s="65" t="s">
        <v>211</v>
      </c>
      <c r="C181" s="53" t="s">
        <v>10</v>
      </c>
      <c r="D181" s="45">
        <v>0</v>
      </c>
      <c r="E181" s="45">
        <v>0</v>
      </c>
      <c r="F181" s="45">
        <f>D181-E181</f>
        <v>0</v>
      </c>
      <c r="G181" s="45">
        <f t="shared" ref="G181:G182" si="102">I181+K181+M181+O181</f>
        <v>0</v>
      </c>
      <c r="H181" s="45">
        <f>J181+L181+N181+P181</f>
        <v>0</v>
      </c>
      <c r="I181" s="28">
        <v>0</v>
      </c>
      <c r="J181" s="45">
        <v>0</v>
      </c>
      <c r="K181" s="28">
        <v>0</v>
      </c>
      <c r="L181" s="45">
        <v>0</v>
      </c>
      <c r="M181" s="28">
        <v>0</v>
      </c>
      <c r="N181" s="45">
        <v>0</v>
      </c>
      <c r="O181" s="28">
        <v>0</v>
      </c>
      <c r="P181" s="45">
        <v>0</v>
      </c>
      <c r="Q181" s="45">
        <f>F181-H181</f>
        <v>0</v>
      </c>
      <c r="R181" s="28">
        <f t="shared" si="90"/>
        <v>0</v>
      </c>
      <c r="S181" s="70" t="str">
        <f t="shared" si="91"/>
        <v>нд</v>
      </c>
      <c r="T181" s="47"/>
      <c r="U181" s="48" t="s">
        <v>270</v>
      </c>
    </row>
    <row r="182" spans="1:21" s="25" customFormat="1" ht="50.25" customHeight="1">
      <c r="A182" s="109" t="s">
        <v>212</v>
      </c>
      <c r="B182" s="65" t="s">
        <v>213</v>
      </c>
      <c r="C182" s="53" t="s">
        <v>10</v>
      </c>
      <c r="D182" s="45">
        <v>0</v>
      </c>
      <c r="E182" s="45">
        <v>0</v>
      </c>
      <c r="F182" s="45">
        <f>D182-E182</f>
        <v>0</v>
      </c>
      <c r="G182" s="45">
        <f t="shared" si="102"/>
        <v>0</v>
      </c>
      <c r="H182" s="45">
        <f>J182+L182+N182+P182</f>
        <v>0</v>
      </c>
      <c r="I182" s="28">
        <v>0</v>
      </c>
      <c r="J182" s="45">
        <v>0</v>
      </c>
      <c r="K182" s="28">
        <v>0</v>
      </c>
      <c r="L182" s="45">
        <v>0</v>
      </c>
      <c r="M182" s="28">
        <v>0</v>
      </c>
      <c r="N182" s="45">
        <v>0</v>
      </c>
      <c r="O182" s="28">
        <v>0</v>
      </c>
      <c r="P182" s="45">
        <v>0</v>
      </c>
      <c r="Q182" s="45">
        <f>F182-H182</f>
        <v>0</v>
      </c>
      <c r="R182" s="28">
        <f t="shared" si="90"/>
        <v>0</v>
      </c>
      <c r="S182" s="70" t="str">
        <f t="shared" si="91"/>
        <v>нд</v>
      </c>
      <c r="T182" s="47"/>
      <c r="U182" s="48" t="s">
        <v>270</v>
      </c>
    </row>
    <row r="183" spans="1:21" s="25" customFormat="1" ht="48.75" customHeight="1">
      <c r="A183" s="109" t="s">
        <v>214</v>
      </c>
      <c r="B183" s="65" t="s">
        <v>215</v>
      </c>
      <c r="C183" s="53" t="s">
        <v>10</v>
      </c>
      <c r="D183" s="45">
        <f>SUM(D184,D185,D186,D187)</f>
        <v>0</v>
      </c>
      <c r="E183" s="45">
        <f>SUM(E184,E185,E186,E187)</f>
        <v>0</v>
      </c>
      <c r="F183" s="45">
        <f>SUM(F184,F185,F186,F187)</f>
        <v>0</v>
      </c>
      <c r="G183" s="28">
        <f t="shared" ref="G183:G192" si="103">SUM(I183,K183,M183,O183)</f>
        <v>0</v>
      </c>
      <c r="H183" s="45">
        <f>SUM(H184,H185,H186,H187)</f>
        <v>0</v>
      </c>
      <c r="I183" s="28">
        <v>0</v>
      </c>
      <c r="J183" s="45">
        <f>SUM(J184,J185,J186,J187)</f>
        <v>0</v>
      </c>
      <c r="K183" s="28">
        <v>0</v>
      </c>
      <c r="L183" s="45">
        <f>SUM(L184,L185,L186,L187)</f>
        <v>0</v>
      </c>
      <c r="M183" s="28">
        <v>0</v>
      </c>
      <c r="N183" s="45">
        <f>SUM(N184,N185,N186,N187)</f>
        <v>0</v>
      </c>
      <c r="O183" s="28">
        <v>0</v>
      </c>
      <c r="P183" s="45">
        <f>SUM(P184,P185,P186,P187)</f>
        <v>0</v>
      </c>
      <c r="Q183" s="45">
        <f>SUM(Q184,Q185,Q186,Q187)</f>
        <v>0</v>
      </c>
      <c r="R183" s="28">
        <f t="shared" si="90"/>
        <v>0</v>
      </c>
      <c r="S183" s="70" t="str">
        <f t="shared" si="91"/>
        <v>нд</v>
      </c>
      <c r="T183" s="47"/>
      <c r="U183" s="48" t="s">
        <v>270</v>
      </c>
    </row>
    <row r="184" spans="1:21" s="25" customFormat="1" ht="83.25" customHeight="1">
      <c r="A184" s="109" t="s">
        <v>216</v>
      </c>
      <c r="B184" s="65" t="s">
        <v>217</v>
      </c>
      <c r="C184" s="53" t="s">
        <v>10</v>
      </c>
      <c r="D184" s="45">
        <v>0</v>
      </c>
      <c r="E184" s="45">
        <v>0</v>
      </c>
      <c r="F184" s="45">
        <f>D184-E184</f>
        <v>0</v>
      </c>
      <c r="G184" s="28">
        <f t="shared" si="103"/>
        <v>0</v>
      </c>
      <c r="H184" s="45">
        <v>0</v>
      </c>
      <c r="I184" s="28">
        <v>0</v>
      </c>
      <c r="J184" s="45">
        <v>0</v>
      </c>
      <c r="K184" s="28">
        <v>0</v>
      </c>
      <c r="L184" s="45">
        <v>0</v>
      </c>
      <c r="M184" s="28">
        <v>0</v>
      </c>
      <c r="N184" s="45">
        <v>0</v>
      </c>
      <c r="O184" s="28">
        <v>0</v>
      </c>
      <c r="P184" s="45">
        <v>0</v>
      </c>
      <c r="Q184" s="45">
        <f>F184-H184</f>
        <v>0</v>
      </c>
      <c r="R184" s="28">
        <f t="shared" si="90"/>
        <v>0</v>
      </c>
      <c r="S184" s="70" t="str">
        <f t="shared" si="91"/>
        <v>нд</v>
      </c>
      <c r="T184" s="47"/>
      <c r="U184" s="48" t="s">
        <v>270</v>
      </c>
    </row>
    <row r="185" spans="1:21" s="25" customFormat="1" ht="65.25" customHeight="1">
      <c r="A185" s="109" t="s">
        <v>218</v>
      </c>
      <c r="B185" s="65" t="s">
        <v>219</v>
      </c>
      <c r="C185" s="53" t="s">
        <v>10</v>
      </c>
      <c r="D185" s="45">
        <v>0</v>
      </c>
      <c r="E185" s="45">
        <v>0</v>
      </c>
      <c r="F185" s="45">
        <f>D185-E185</f>
        <v>0</v>
      </c>
      <c r="G185" s="28">
        <f t="shared" si="103"/>
        <v>0</v>
      </c>
      <c r="H185" s="45">
        <v>0</v>
      </c>
      <c r="I185" s="28">
        <v>0</v>
      </c>
      <c r="J185" s="45">
        <v>0</v>
      </c>
      <c r="K185" s="28">
        <v>0</v>
      </c>
      <c r="L185" s="45">
        <v>0</v>
      </c>
      <c r="M185" s="28">
        <v>0</v>
      </c>
      <c r="N185" s="45">
        <v>0</v>
      </c>
      <c r="O185" s="28">
        <v>0</v>
      </c>
      <c r="P185" s="45">
        <v>0</v>
      </c>
      <c r="Q185" s="45">
        <f>F185-H185</f>
        <v>0</v>
      </c>
      <c r="R185" s="28">
        <f t="shared" si="90"/>
        <v>0</v>
      </c>
      <c r="S185" s="70" t="str">
        <f t="shared" si="91"/>
        <v>нд</v>
      </c>
      <c r="T185" s="47"/>
      <c r="U185" s="48" t="s">
        <v>270</v>
      </c>
    </row>
    <row r="186" spans="1:21" s="25" customFormat="1" ht="81.75" customHeight="1">
      <c r="A186" s="109" t="s">
        <v>220</v>
      </c>
      <c r="B186" s="65" t="s">
        <v>221</v>
      </c>
      <c r="C186" s="53" t="s">
        <v>10</v>
      </c>
      <c r="D186" s="45">
        <v>0</v>
      </c>
      <c r="E186" s="45">
        <v>0</v>
      </c>
      <c r="F186" s="45">
        <f>D186-E186</f>
        <v>0</v>
      </c>
      <c r="G186" s="28">
        <f t="shared" si="103"/>
        <v>0</v>
      </c>
      <c r="H186" s="45">
        <v>0</v>
      </c>
      <c r="I186" s="28">
        <v>0</v>
      </c>
      <c r="J186" s="45">
        <v>0</v>
      </c>
      <c r="K186" s="28">
        <v>0</v>
      </c>
      <c r="L186" s="45">
        <v>0</v>
      </c>
      <c r="M186" s="28">
        <v>0</v>
      </c>
      <c r="N186" s="45">
        <v>0</v>
      </c>
      <c r="O186" s="28">
        <v>0</v>
      </c>
      <c r="P186" s="45">
        <v>0</v>
      </c>
      <c r="Q186" s="45">
        <f>F186-H186</f>
        <v>0</v>
      </c>
      <c r="R186" s="28">
        <f t="shared" si="90"/>
        <v>0</v>
      </c>
      <c r="S186" s="70" t="str">
        <f t="shared" si="91"/>
        <v>нд</v>
      </c>
      <c r="T186" s="47"/>
      <c r="U186" s="48" t="s">
        <v>270</v>
      </c>
    </row>
    <row r="187" spans="1:21" s="25" customFormat="1" ht="73.5" customHeight="1">
      <c r="A187" s="109" t="s">
        <v>222</v>
      </c>
      <c r="B187" s="65" t="s">
        <v>223</v>
      </c>
      <c r="C187" s="53" t="s">
        <v>10</v>
      </c>
      <c r="D187" s="45">
        <f t="shared" ref="D187:P187" si="104">SUM(D188:D189)</f>
        <v>0</v>
      </c>
      <c r="E187" s="45">
        <f t="shared" si="104"/>
        <v>0</v>
      </c>
      <c r="F187" s="45">
        <f>SUM(F188:F189)</f>
        <v>0</v>
      </c>
      <c r="G187" s="28">
        <f t="shared" si="103"/>
        <v>0</v>
      </c>
      <c r="H187" s="45">
        <f>SUM(H188:H189)</f>
        <v>0</v>
      </c>
      <c r="I187" s="28">
        <v>0</v>
      </c>
      <c r="J187" s="45">
        <f t="shared" si="104"/>
        <v>0</v>
      </c>
      <c r="K187" s="28">
        <v>0</v>
      </c>
      <c r="L187" s="45">
        <f t="shared" si="104"/>
        <v>0</v>
      </c>
      <c r="M187" s="28">
        <v>0</v>
      </c>
      <c r="N187" s="45">
        <f t="shared" si="104"/>
        <v>0</v>
      </c>
      <c r="O187" s="28">
        <v>0</v>
      </c>
      <c r="P187" s="45">
        <f t="shared" si="104"/>
        <v>0</v>
      </c>
      <c r="Q187" s="45">
        <f>SUM(Q188:Q189)</f>
        <v>0</v>
      </c>
      <c r="R187" s="28">
        <f t="shared" si="90"/>
        <v>0</v>
      </c>
      <c r="S187" s="70" t="str">
        <f t="shared" si="91"/>
        <v>нд</v>
      </c>
      <c r="T187" s="47"/>
      <c r="U187" s="48" t="s">
        <v>270</v>
      </c>
    </row>
    <row r="188" spans="1:21" s="25" customFormat="1" ht="66.75" customHeight="1">
      <c r="A188" s="109" t="s">
        <v>224</v>
      </c>
      <c r="B188" s="65" t="s">
        <v>225</v>
      </c>
      <c r="C188" s="53" t="s">
        <v>10</v>
      </c>
      <c r="D188" s="45">
        <v>0</v>
      </c>
      <c r="E188" s="45">
        <v>0</v>
      </c>
      <c r="F188" s="45">
        <f>D188-E188</f>
        <v>0</v>
      </c>
      <c r="G188" s="28">
        <f t="shared" si="103"/>
        <v>0</v>
      </c>
      <c r="H188" s="45">
        <v>0</v>
      </c>
      <c r="I188" s="28">
        <v>0</v>
      </c>
      <c r="J188" s="45">
        <v>0</v>
      </c>
      <c r="K188" s="28">
        <v>0</v>
      </c>
      <c r="L188" s="45">
        <v>0</v>
      </c>
      <c r="M188" s="28">
        <v>0</v>
      </c>
      <c r="N188" s="45">
        <v>0</v>
      </c>
      <c r="O188" s="28">
        <v>0</v>
      </c>
      <c r="P188" s="45">
        <v>0</v>
      </c>
      <c r="Q188" s="45">
        <f>F188-H188</f>
        <v>0</v>
      </c>
      <c r="R188" s="28">
        <f t="shared" si="90"/>
        <v>0</v>
      </c>
      <c r="S188" s="70" t="str">
        <f t="shared" si="91"/>
        <v>нд</v>
      </c>
      <c r="T188" s="47"/>
      <c r="U188" s="48" t="s">
        <v>270</v>
      </c>
    </row>
    <row r="189" spans="1:21" s="25" customFormat="1" ht="64.5" customHeight="1">
      <c r="A189" s="109" t="s">
        <v>226</v>
      </c>
      <c r="B189" s="65" t="s">
        <v>227</v>
      </c>
      <c r="C189" s="53" t="s">
        <v>10</v>
      </c>
      <c r="D189" s="45">
        <v>0</v>
      </c>
      <c r="E189" s="45">
        <v>0</v>
      </c>
      <c r="F189" s="45">
        <f>D189-E189</f>
        <v>0</v>
      </c>
      <c r="G189" s="28">
        <f t="shared" si="103"/>
        <v>0</v>
      </c>
      <c r="H189" s="45">
        <v>0</v>
      </c>
      <c r="I189" s="28">
        <v>0</v>
      </c>
      <c r="J189" s="45">
        <v>0</v>
      </c>
      <c r="K189" s="28">
        <v>0</v>
      </c>
      <c r="L189" s="45">
        <v>0</v>
      </c>
      <c r="M189" s="28">
        <v>0</v>
      </c>
      <c r="N189" s="45">
        <v>0</v>
      </c>
      <c r="O189" s="28">
        <v>0</v>
      </c>
      <c r="P189" s="45">
        <v>0</v>
      </c>
      <c r="Q189" s="45">
        <f>F189-H189</f>
        <v>0</v>
      </c>
      <c r="R189" s="28">
        <f t="shared" si="90"/>
        <v>0</v>
      </c>
      <c r="S189" s="70" t="str">
        <f t="shared" si="91"/>
        <v>нд</v>
      </c>
      <c r="T189" s="47"/>
      <c r="U189" s="48" t="s">
        <v>270</v>
      </c>
    </row>
    <row r="190" spans="1:21" s="25" customFormat="1" ht="43.5" customHeight="1">
      <c r="A190" s="109" t="s">
        <v>228</v>
      </c>
      <c r="B190" s="65" t="s">
        <v>25</v>
      </c>
      <c r="C190" s="53" t="s">
        <v>10</v>
      </c>
      <c r="D190" s="45">
        <v>0</v>
      </c>
      <c r="E190" s="45">
        <v>0</v>
      </c>
      <c r="F190" s="45">
        <f>D190-E190</f>
        <v>0</v>
      </c>
      <c r="G190" s="28">
        <f t="shared" si="103"/>
        <v>0</v>
      </c>
      <c r="H190" s="45">
        <v>0</v>
      </c>
      <c r="I190" s="28">
        <v>0</v>
      </c>
      <c r="J190" s="45">
        <v>0</v>
      </c>
      <c r="K190" s="28">
        <v>0</v>
      </c>
      <c r="L190" s="45">
        <v>0</v>
      </c>
      <c r="M190" s="28">
        <v>0</v>
      </c>
      <c r="N190" s="45">
        <v>0</v>
      </c>
      <c r="O190" s="28">
        <v>0</v>
      </c>
      <c r="P190" s="45">
        <v>0</v>
      </c>
      <c r="Q190" s="45">
        <f>F190-H190</f>
        <v>0</v>
      </c>
      <c r="R190" s="28">
        <f t="shared" si="90"/>
        <v>0</v>
      </c>
      <c r="S190" s="70" t="str">
        <f t="shared" si="91"/>
        <v>нд</v>
      </c>
      <c r="T190" s="47"/>
      <c r="U190" s="48" t="s">
        <v>270</v>
      </c>
    </row>
    <row r="191" spans="1:21" s="25" customFormat="1" ht="38.25" customHeight="1">
      <c r="A191" s="109" t="s">
        <v>229</v>
      </c>
      <c r="B191" s="65" t="s">
        <v>117</v>
      </c>
      <c r="C191" s="53" t="s">
        <v>10</v>
      </c>
      <c r="D191" s="45">
        <v>0</v>
      </c>
      <c r="E191" s="45">
        <v>0</v>
      </c>
      <c r="F191" s="45">
        <f>D191-E191</f>
        <v>0</v>
      </c>
      <c r="G191" s="28">
        <f t="shared" si="103"/>
        <v>0</v>
      </c>
      <c r="H191" s="45">
        <v>0</v>
      </c>
      <c r="I191" s="28">
        <v>0</v>
      </c>
      <c r="J191" s="45">
        <v>0</v>
      </c>
      <c r="K191" s="28">
        <v>0</v>
      </c>
      <c r="L191" s="45">
        <v>0</v>
      </c>
      <c r="M191" s="28">
        <v>0</v>
      </c>
      <c r="N191" s="45">
        <v>0</v>
      </c>
      <c r="O191" s="28">
        <v>0</v>
      </c>
      <c r="P191" s="45">
        <v>0</v>
      </c>
      <c r="Q191" s="45">
        <f>F191-H191</f>
        <v>0</v>
      </c>
      <c r="R191" s="28">
        <f t="shared" si="90"/>
        <v>0</v>
      </c>
      <c r="S191" s="70" t="str">
        <f t="shared" si="91"/>
        <v>нд</v>
      </c>
      <c r="T191" s="47"/>
      <c r="U191" s="48" t="s">
        <v>270</v>
      </c>
    </row>
    <row r="192" spans="1:21" s="25" customFormat="1" ht="42" customHeight="1">
      <c r="A192" s="109" t="s">
        <v>230</v>
      </c>
      <c r="B192" s="65" t="s">
        <v>231</v>
      </c>
      <c r="C192" s="53" t="s">
        <v>10</v>
      </c>
      <c r="D192" s="45">
        <v>0</v>
      </c>
      <c r="E192" s="45">
        <v>0</v>
      </c>
      <c r="F192" s="45">
        <f>D192-E192</f>
        <v>0</v>
      </c>
      <c r="G192" s="28">
        <f t="shared" si="103"/>
        <v>0</v>
      </c>
      <c r="H192" s="45">
        <v>0</v>
      </c>
      <c r="I192" s="28">
        <v>0</v>
      </c>
      <c r="J192" s="45">
        <v>0</v>
      </c>
      <c r="K192" s="28">
        <v>0</v>
      </c>
      <c r="L192" s="45">
        <v>0</v>
      </c>
      <c r="M192" s="28">
        <v>0</v>
      </c>
      <c r="N192" s="45">
        <v>0</v>
      </c>
      <c r="O192" s="28">
        <v>0</v>
      </c>
      <c r="P192" s="45">
        <v>0</v>
      </c>
      <c r="Q192" s="45">
        <f>F192-H192</f>
        <v>0</v>
      </c>
      <c r="R192" s="28">
        <f t="shared" si="90"/>
        <v>0</v>
      </c>
      <c r="S192" s="70" t="str">
        <f t="shared" si="91"/>
        <v>нд</v>
      </c>
      <c r="T192" s="47"/>
      <c r="U192" s="48" t="s">
        <v>270</v>
      </c>
    </row>
    <row r="194" spans="2:21">
      <c r="G194" s="22"/>
      <c r="I194" s="20"/>
    </row>
    <row r="195" spans="2:21">
      <c r="G195" s="59"/>
    </row>
    <row r="196" spans="2:21">
      <c r="G196" s="59"/>
      <c r="I196" s="20"/>
    </row>
    <row r="197" spans="2:21">
      <c r="G197" s="14"/>
    </row>
    <row r="198" spans="2:21">
      <c r="G198" s="59"/>
    </row>
    <row r="199" spans="2:21">
      <c r="D199" s="50"/>
      <c r="G199" s="14"/>
      <c r="I199" s="20"/>
    </row>
    <row r="202" spans="2:21">
      <c r="H202" s="100"/>
    </row>
    <row r="204" spans="2:21">
      <c r="B204" s="25"/>
      <c r="G204" s="1"/>
      <c r="H204" s="102"/>
      <c r="I204" s="1"/>
      <c r="J204" s="25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</sheetData>
  <mergeCells count="25">
    <mergeCell ref="U16:U18"/>
    <mergeCell ref="E16:E18"/>
    <mergeCell ref="G17:H17"/>
    <mergeCell ref="R16:S16"/>
    <mergeCell ref="M17:N17"/>
    <mergeCell ref="O17:P17"/>
    <mergeCell ref="G16:P16"/>
    <mergeCell ref="R17:R18"/>
    <mergeCell ref="S17:S18"/>
    <mergeCell ref="A12:S12"/>
    <mergeCell ref="A16:A18"/>
    <mergeCell ref="B16:B18"/>
    <mergeCell ref="C16:C18"/>
    <mergeCell ref="A4:T4"/>
    <mergeCell ref="A5:T5"/>
    <mergeCell ref="A7:T7"/>
    <mergeCell ref="A8:T8"/>
    <mergeCell ref="A10:T10"/>
    <mergeCell ref="A13:T13"/>
    <mergeCell ref="D16:D18"/>
    <mergeCell ref="F16:F18"/>
    <mergeCell ref="Q16:Q18"/>
    <mergeCell ref="I17:J17"/>
    <mergeCell ref="K17:L17"/>
    <mergeCell ref="T16:T18"/>
  </mergeCells>
  <conditionalFormatting sqref="C171:C172 C176 C102 C107:C108 C114 C80:C81 C86 C127 C139:C144 A82:D83">
    <cfRule type="cellIs" dxfId="22" priority="163" operator="equal">
      <formula>""</formula>
    </cfRule>
  </conditionalFormatting>
  <conditionalFormatting sqref="A75:B75 B87 A145 A157 A88:B94 A159:A168 A147:A152">
    <cfRule type="cellIs" dxfId="21" priority="79" stopIfTrue="1" operator="equal">
      <formula>""</formula>
    </cfRule>
  </conditionalFormatting>
  <conditionalFormatting sqref="A75:B75 B87 A145 A157 A88:B94 A159:A168 A147:A152">
    <cfRule type="cellIs" dxfId="20" priority="78" stopIfTrue="1" operator="equal">
      <formula>""""""</formula>
    </cfRule>
  </conditionalFormatting>
  <conditionalFormatting sqref="A127">
    <cfRule type="cellIs" dxfId="19" priority="67" stopIfTrue="1" operator="equal">
      <formula>""</formula>
    </cfRule>
  </conditionalFormatting>
  <conditionalFormatting sqref="A127">
    <cfRule type="cellIs" dxfId="18" priority="66" stopIfTrue="1" operator="equal">
      <formula>""""""</formula>
    </cfRule>
  </conditionalFormatting>
  <conditionalFormatting sqref="B127">
    <cfRule type="cellIs" dxfId="17" priority="65" operator="equal">
      <formula>""</formula>
    </cfRule>
  </conditionalFormatting>
  <conditionalFormatting sqref="E140:E142">
    <cfRule type="cellIs" dxfId="16" priority="55" operator="equal">
      <formula>""</formula>
    </cfRule>
  </conditionalFormatting>
  <conditionalFormatting sqref="A123:C123">
    <cfRule type="cellIs" dxfId="15" priority="53" operator="equal">
      <formula>""</formula>
    </cfRule>
  </conditionalFormatting>
  <conditionalFormatting sqref="B123:C123">
    <cfRule type="cellIs" dxfId="14" priority="51" operator="equal">
      <formula>""</formula>
    </cfRule>
    <cfRule type="cellIs" dxfId="13" priority="52" operator="equal">
      <formula>""</formula>
    </cfRule>
  </conditionalFormatting>
  <conditionalFormatting sqref="B168:C168">
    <cfRule type="cellIs" dxfId="12" priority="50" operator="equal">
      <formula>""</formula>
    </cfRule>
  </conditionalFormatting>
  <conditionalFormatting sqref="B168:C168">
    <cfRule type="cellIs" dxfId="11" priority="49" operator="equal">
      <formula>""</formula>
    </cfRule>
  </conditionalFormatting>
  <conditionalFormatting sqref="A146:C146">
    <cfRule type="cellIs" dxfId="10" priority="48" operator="equal">
      <formula>""</formula>
    </cfRule>
  </conditionalFormatting>
  <conditionalFormatting sqref="C153:C154 A153:A154">
    <cfRule type="cellIs" dxfId="9" priority="47" operator="equal">
      <formula>""</formula>
    </cfRule>
  </conditionalFormatting>
  <conditionalFormatting sqref="A153:C153 C154 A154">
    <cfRule type="cellIs" dxfId="8" priority="46" operator="equal">
      <formula>""</formula>
    </cfRule>
  </conditionalFormatting>
  <conditionalFormatting sqref="A121:C121">
    <cfRule type="cellIs" dxfId="7" priority="44" operator="equal">
      <formula>""</formula>
    </cfRule>
  </conditionalFormatting>
  <conditionalFormatting sqref="A155:C156">
    <cfRule type="cellIs" dxfId="6" priority="43" operator="equal">
      <formula>""</formula>
    </cfRule>
  </conditionalFormatting>
  <conditionalFormatting sqref="A158:C158">
    <cfRule type="cellIs" dxfId="5" priority="42" operator="equal">
      <formula>""</formula>
    </cfRule>
  </conditionalFormatting>
  <conditionalFormatting sqref="A122:C122">
    <cfRule type="cellIs" dxfId="4" priority="7" operator="equal">
      <formula>""</formula>
    </cfRule>
  </conditionalFormatting>
  <conditionalFormatting sqref="A113:B113">
    <cfRule type="cellIs" dxfId="3" priority="5" operator="equal">
      <formula>""</formula>
    </cfRule>
  </conditionalFormatting>
  <conditionalFormatting sqref="A113:B113">
    <cfRule type="cellIs" dxfId="2" priority="3" operator="equal">
      <formula>""</formula>
    </cfRule>
    <cfRule type="cellIs" dxfId="1" priority="4" operator="equal">
      <formula>""</formula>
    </cfRule>
  </conditionalFormatting>
  <conditionalFormatting sqref="D113">
    <cfRule type="cellIs" dxfId="0" priority="2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9" fitToHeight="0" orientation="portrait" r:id="rId1"/>
  <headerFooter differentFirst="1" alignWithMargins="0">
    <oddHeader>&amp;C&amp;P</oddHeader>
  </headerFooter>
  <ignoredErrors>
    <ignoredError sqref="I115 G50:H50 F62 F79 Q114 F114:H114 F76 Q74 Q76 F187:G187 F135 F144 F74 F176:F177 F183:G183 F132 Q183 Q126 Q86 F86 Q132 Q135 F124 F126 F139 Q139 Q144 Q58 Q50 Q68 F68 H68" formula="1"/>
    <ignoredError sqref="I139:O139 H129:O129 L28:N28 P28:Q28 P81 I171:P171 I177:P177 H187 J187:P187 I100:M100 D177:E177 D187:E187 D103:F103 J103:P103 O97:R97 N119:P119 I119:L119 D171:E171 I81:O81" formulaRange="1"/>
    <ignoredError sqref="Q187 Q103 P139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 Квартал финансирование</vt:lpstr>
      <vt:lpstr>'10 Квартал финансирование'!Заголовки_для_печати</vt:lpstr>
      <vt:lpstr>'10 Квартал финансирование'!Область_печати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Золотарева Людмила Ивановна</cp:lastModifiedBy>
  <cp:lastPrinted>2021-04-14T23:29:21Z</cp:lastPrinted>
  <dcterms:created xsi:type="dcterms:W3CDTF">2009-07-27T10:10:26Z</dcterms:created>
  <dcterms:modified xsi:type="dcterms:W3CDTF">2021-04-22T22:06:45Z</dcterms:modified>
</cp:coreProperties>
</file>