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0" yWindow="1800" windowWidth="15360" windowHeight="4140" tabRatio="597"/>
  </bookViews>
  <sheets>
    <sheet name="12 Квартал освоение" sheetId="166" r:id="rId1"/>
  </sheets>
  <definedNames>
    <definedName name="_xlnm._FilterDatabase" localSheetId="0" hidden="1">'12 Квартал освоение'!$A$15:$V$192</definedName>
    <definedName name="_xlnm.Print_Titles" localSheetId="0">'12 Квартал освоение'!$15:$19</definedName>
    <definedName name="_xlnm.Print_Area" localSheetId="0">'12 Квартал освоение'!$A$1:$V$192</definedName>
  </definedNames>
  <calcPr calcId="145621"/>
</workbook>
</file>

<file path=xl/calcChain.xml><?xml version="1.0" encoding="utf-8"?>
<calcChain xmlns="http://schemas.openxmlformats.org/spreadsheetml/2006/main">
  <c r="T113" i="166" l="1"/>
  <c r="T92" i="166"/>
  <c r="T91" i="166"/>
  <c r="T90" i="166"/>
  <c r="T89" i="166"/>
  <c r="T88" i="166"/>
  <c r="T87" i="166"/>
  <c r="T86" i="166"/>
  <c r="T83" i="166"/>
  <c r="H142" i="166" l="1"/>
  <c r="T163" i="166" l="1"/>
  <c r="T162" i="166"/>
  <c r="T161" i="166"/>
  <c r="T160" i="166"/>
  <c r="T158" i="166"/>
  <c r="T159" i="166"/>
  <c r="T82" i="166"/>
  <c r="U83" i="166"/>
  <c r="U82" i="166"/>
  <c r="S94" i="166"/>
  <c r="U168" i="166"/>
  <c r="U120" i="166"/>
  <c r="U113" i="166"/>
  <c r="H83" i="166"/>
  <c r="H82" i="166"/>
  <c r="H72" i="166"/>
  <c r="H112" i="166"/>
  <c r="H113" i="166"/>
  <c r="E111" i="166"/>
  <c r="I72" i="166" l="1"/>
  <c r="I127" i="166"/>
  <c r="H111" i="166"/>
  <c r="I112" i="166"/>
  <c r="S112" i="166" s="1"/>
  <c r="I113" i="166"/>
  <c r="F111" i="166"/>
  <c r="G111" i="166"/>
  <c r="J111" i="166"/>
  <c r="K111" i="166"/>
  <c r="L111" i="166"/>
  <c r="M111" i="166"/>
  <c r="N111" i="166"/>
  <c r="O111" i="166"/>
  <c r="P111" i="166"/>
  <c r="Q111" i="166"/>
  <c r="D111" i="166"/>
  <c r="D71" i="166"/>
  <c r="E71" i="166"/>
  <c r="F71" i="166"/>
  <c r="G71" i="166"/>
  <c r="H71" i="166"/>
  <c r="J71" i="166"/>
  <c r="K71" i="166"/>
  <c r="L71" i="166"/>
  <c r="M71" i="166"/>
  <c r="N71" i="166"/>
  <c r="O71" i="166"/>
  <c r="P71" i="166"/>
  <c r="Q71" i="166"/>
  <c r="S113" i="166" l="1"/>
  <c r="I111" i="166"/>
  <c r="H50" i="166"/>
  <c r="S111" i="166" l="1"/>
  <c r="T111" i="166"/>
  <c r="H166" i="166"/>
  <c r="E171" i="166" l="1"/>
  <c r="E170" i="166" s="1"/>
  <c r="F132" i="166"/>
  <c r="E97" i="166"/>
  <c r="E54" i="166"/>
  <c r="E50" i="166"/>
  <c r="E46" i="166" l="1"/>
  <c r="T143" i="166" l="1"/>
  <c r="S143" i="166"/>
  <c r="T131" i="166"/>
  <c r="S131" i="166"/>
  <c r="T130" i="166"/>
  <c r="S130" i="166"/>
  <c r="T125" i="166"/>
  <c r="S125" i="166"/>
  <c r="T124" i="166"/>
  <c r="S124" i="166"/>
  <c r="T117" i="166"/>
  <c r="S117" i="166"/>
  <c r="T116" i="166"/>
  <c r="S116" i="166"/>
  <c r="S107" i="166"/>
  <c r="T105" i="166"/>
  <c r="S105" i="166"/>
  <c r="S26" i="166"/>
  <c r="S25" i="166"/>
  <c r="S85" i="166"/>
  <c r="Q81" i="166"/>
  <c r="Q79" i="166" s="1"/>
  <c r="Q76" i="166"/>
  <c r="R74" i="166"/>
  <c r="Q74" i="166"/>
  <c r="R68" i="166"/>
  <c r="Q68" i="166"/>
  <c r="R37" i="166"/>
  <c r="R27" i="166"/>
  <c r="R24" i="166"/>
  <c r="R23" i="166"/>
  <c r="R22" i="166"/>
  <c r="S49" i="166"/>
  <c r="S51" i="166"/>
  <c r="S52" i="166"/>
  <c r="S55" i="166"/>
  <c r="S56" i="166"/>
  <c r="S57" i="166"/>
  <c r="S59" i="166"/>
  <c r="S60" i="166"/>
  <c r="S61" i="166"/>
  <c r="S63" i="166"/>
  <c r="S64" i="166"/>
  <c r="S67" i="166"/>
  <c r="S73" i="166"/>
  <c r="S77" i="166"/>
  <c r="S78" i="166"/>
  <c r="S80" i="166"/>
  <c r="S84" i="166"/>
  <c r="S98" i="166"/>
  <c r="S99" i="166"/>
  <c r="S101" i="166"/>
  <c r="S102" i="166"/>
  <c r="S104" i="166"/>
  <c r="S106" i="166"/>
  <c r="S108" i="166"/>
  <c r="S109" i="166"/>
  <c r="S132" i="166"/>
  <c r="S133" i="166"/>
  <c r="S134" i="166"/>
  <c r="S136" i="166"/>
  <c r="S137" i="166"/>
  <c r="S138" i="166"/>
  <c r="S172" i="166"/>
  <c r="S173" i="166"/>
  <c r="S174" i="166"/>
  <c r="S175" i="166"/>
  <c r="S178" i="166"/>
  <c r="S179" i="166"/>
  <c r="S180" i="166"/>
  <c r="S181" i="166"/>
  <c r="S182" i="166"/>
  <c r="S184" i="166"/>
  <c r="S185" i="166"/>
  <c r="S186" i="166"/>
  <c r="S188" i="166"/>
  <c r="S189" i="166"/>
  <c r="S190" i="166"/>
  <c r="S191" i="166"/>
  <c r="S192" i="166"/>
  <c r="E139" i="166"/>
  <c r="F129" i="166"/>
  <c r="E129" i="166"/>
  <c r="E128" i="166" s="1"/>
  <c r="F128" i="166"/>
  <c r="F126" i="166"/>
  <c r="F118" i="166" s="1"/>
  <c r="G126" i="166"/>
  <c r="E126" i="166"/>
  <c r="R42" i="166"/>
  <c r="R41" i="166"/>
  <c r="R40" i="166"/>
  <c r="R39" i="166"/>
  <c r="R35" i="166"/>
  <c r="R34" i="166"/>
  <c r="R33" i="166"/>
  <c r="R32" i="166"/>
  <c r="R31" i="166"/>
  <c r="R30" i="166"/>
  <c r="R29" i="166"/>
  <c r="H81" i="166"/>
  <c r="H79" i="166" s="1"/>
  <c r="R21" i="166" l="1"/>
  <c r="R20" i="166" s="1"/>
  <c r="I167" i="166" l="1"/>
  <c r="S167" i="166" s="1"/>
  <c r="I166" i="166"/>
  <c r="I156" i="166"/>
  <c r="S156" i="166" s="1"/>
  <c r="I155" i="166"/>
  <c r="T155" i="166" s="1"/>
  <c r="H155" i="166"/>
  <c r="I152" i="166"/>
  <c r="S152" i="166" s="1"/>
  <c r="I151" i="166"/>
  <c r="S151" i="166" s="1"/>
  <c r="I93" i="166"/>
  <c r="S93" i="166" s="1"/>
  <c r="I92" i="166"/>
  <c r="S92" i="166" s="1"/>
  <c r="S166" i="166" l="1"/>
  <c r="T166" i="166"/>
  <c r="S155" i="166"/>
  <c r="U25" i="166" l="1"/>
  <c r="U26" i="166"/>
  <c r="U47" i="166"/>
  <c r="U48" i="166"/>
  <c r="U49" i="166"/>
  <c r="U51" i="166"/>
  <c r="U52" i="166"/>
  <c r="U54" i="166"/>
  <c r="U55" i="166"/>
  <c r="U56" i="166"/>
  <c r="U57" i="166"/>
  <c r="U58" i="166"/>
  <c r="U59" i="166"/>
  <c r="U60" i="166"/>
  <c r="U61" i="166"/>
  <c r="U63" i="166"/>
  <c r="U64" i="166"/>
  <c r="U67" i="166"/>
  <c r="U69" i="166"/>
  <c r="U73" i="166"/>
  <c r="U75" i="166"/>
  <c r="U77" i="166"/>
  <c r="U78" i="166"/>
  <c r="U80" i="166"/>
  <c r="U84" i="166"/>
  <c r="U85" i="166"/>
  <c r="U87" i="166"/>
  <c r="U88" i="166"/>
  <c r="U89" i="166"/>
  <c r="U90" i="166"/>
  <c r="U91" i="166"/>
  <c r="U92" i="166"/>
  <c r="U98" i="166"/>
  <c r="U99" i="166"/>
  <c r="U100" i="166"/>
  <c r="U101" i="166"/>
  <c r="U102" i="166"/>
  <c r="U104" i="166"/>
  <c r="U105" i="166"/>
  <c r="U106" i="166"/>
  <c r="U107" i="166"/>
  <c r="U108" i="166"/>
  <c r="U109" i="166"/>
  <c r="U115" i="166"/>
  <c r="U116" i="166"/>
  <c r="U117" i="166"/>
  <c r="U121" i="166"/>
  <c r="U122" i="166"/>
  <c r="U123" i="166"/>
  <c r="U124" i="166"/>
  <c r="U125" i="166"/>
  <c r="U127" i="166"/>
  <c r="U129" i="166"/>
  <c r="U130" i="166"/>
  <c r="U131" i="166"/>
  <c r="U132" i="166"/>
  <c r="U133" i="166"/>
  <c r="U134" i="166"/>
  <c r="U136" i="166"/>
  <c r="U137" i="166"/>
  <c r="U138" i="166"/>
  <c r="U140" i="166"/>
  <c r="U141" i="166"/>
  <c r="U142" i="166"/>
  <c r="U143" i="166"/>
  <c r="U145" i="166"/>
  <c r="U146" i="166"/>
  <c r="U147" i="166"/>
  <c r="U148" i="166"/>
  <c r="U149" i="166"/>
  <c r="U150" i="166"/>
  <c r="U153" i="166"/>
  <c r="U154" i="166"/>
  <c r="U155" i="166"/>
  <c r="U157" i="166"/>
  <c r="U158" i="166"/>
  <c r="U159" i="166"/>
  <c r="U160" i="166"/>
  <c r="U161" i="166"/>
  <c r="U162" i="166"/>
  <c r="U163" i="166"/>
  <c r="U164" i="166"/>
  <c r="U165" i="166"/>
  <c r="U166" i="166"/>
  <c r="U169" i="166"/>
  <c r="U170" i="166"/>
  <c r="U171" i="166"/>
  <c r="U172" i="166"/>
  <c r="U173" i="166"/>
  <c r="U174" i="166"/>
  <c r="U175" i="166"/>
  <c r="U176" i="166"/>
  <c r="U177" i="166"/>
  <c r="U178" i="166"/>
  <c r="U179" i="166"/>
  <c r="U180" i="166"/>
  <c r="U181" i="166"/>
  <c r="U182" i="166"/>
  <c r="U183" i="166"/>
  <c r="U184" i="166"/>
  <c r="U185" i="166"/>
  <c r="U186" i="166"/>
  <c r="U187" i="166"/>
  <c r="U188" i="166"/>
  <c r="U189" i="166"/>
  <c r="U190" i="166"/>
  <c r="U191" i="166"/>
  <c r="U192" i="166"/>
  <c r="T25" i="166"/>
  <c r="T26" i="166"/>
  <c r="T49" i="166"/>
  <c r="T51" i="166"/>
  <c r="T52" i="166"/>
  <c r="T55" i="166"/>
  <c r="T56" i="166"/>
  <c r="T57" i="166"/>
  <c r="T59" i="166"/>
  <c r="T60" i="166"/>
  <c r="T61" i="166"/>
  <c r="T63" i="166"/>
  <c r="T64" i="166"/>
  <c r="T67" i="166"/>
  <c r="T73" i="166"/>
  <c r="T77" i="166"/>
  <c r="T78" i="166"/>
  <c r="T80" i="166"/>
  <c r="T84" i="166"/>
  <c r="T85" i="166"/>
  <c r="T98" i="166"/>
  <c r="T99" i="166"/>
  <c r="T101" i="166"/>
  <c r="T102" i="166"/>
  <c r="T104" i="166"/>
  <c r="T106" i="166"/>
  <c r="T107" i="166"/>
  <c r="T108" i="166"/>
  <c r="T109" i="166"/>
  <c r="T132" i="166"/>
  <c r="T133" i="166"/>
  <c r="T134" i="166"/>
  <c r="T136" i="166"/>
  <c r="T137" i="166"/>
  <c r="T138" i="166"/>
  <c r="T172" i="166"/>
  <c r="T173" i="166"/>
  <c r="T174" i="166"/>
  <c r="T175" i="166"/>
  <c r="T178" i="166"/>
  <c r="T179" i="166"/>
  <c r="T180" i="166"/>
  <c r="T181" i="166"/>
  <c r="T182" i="166"/>
  <c r="T184" i="166"/>
  <c r="T185" i="166"/>
  <c r="T186" i="166"/>
  <c r="T188" i="166"/>
  <c r="T189" i="166"/>
  <c r="T190" i="166"/>
  <c r="T191" i="166"/>
  <c r="T192" i="166"/>
  <c r="I87" i="166" l="1"/>
  <c r="I88" i="166"/>
  <c r="I89" i="166"/>
  <c r="G139" i="166"/>
  <c r="D139" i="166"/>
  <c r="Q139" i="166"/>
  <c r="P139" i="166"/>
  <c r="O139" i="166"/>
  <c r="N139" i="166"/>
  <c r="M139" i="166"/>
  <c r="L139" i="166"/>
  <c r="J139" i="166"/>
  <c r="U139" i="166" s="1"/>
  <c r="L126" i="166"/>
  <c r="K126" i="166"/>
  <c r="J126" i="166"/>
  <c r="U126" i="166" s="1"/>
  <c r="I115" i="166"/>
  <c r="H115" i="166"/>
  <c r="H114" i="166" s="1"/>
  <c r="Q114" i="166"/>
  <c r="P114" i="166"/>
  <c r="O114" i="166"/>
  <c r="N114" i="166"/>
  <c r="M114" i="166"/>
  <c r="L114" i="166"/>
  <c r="K114" i="166"/>
  <c r="J114" i="166"/>
  <c r="U114" i="166" s="1"/>
  <c r="I114" i="166"/>
  <c r="G114" i="166"/>
  <c r="F114" i="166"/>
  <c r="E114" i="166"/>
  <c r="E81" i="166"/>
  <c r="S114" i="166" l="1"/>
  <c r="S89" i="166"/>
  <c r="S87" i="166"/>
  <c r="T114" i="166"/>
  <c r="S115" i="166"/>
  <c r="T115" i="166"/>
  <c r="S88" i="166"/>
  <c r="U111" i="166"/>
  <c r="E110" i="166"/>
  <c r="E119" i="166" l="1"/>
  <c r="D22" i="166" l="1"/>
  <c r="D135" i="166"/>
  <c r="D110" i="166"/>
  <c r="D81" i="166"/>
  <c r="D79" i="166" s="1"/>
  <c r="D54" i="166"/>
  <c r="D35" i="166"/>
  <c r="F35" i="166"/>
  <c r="D27" i="166"/>
  <c r="D95" i="166" l="1"/>
  <c r="P144" i="166" l="1"/>
  <c r="O144" i="166"/>
  <c r="N144" i="166"/>
  <c r="M144" i="166"/>
  <c r="L144" i="166"/>
  <c r="K144" i="166"/>
  <c r="J144" i="166"/>
  <c r="U144" i="166" s="1"/>
  <c r="G144" i="166"/>
  <c r="E144" i="166"/>
  <c r="G68" i="166"/>
  <c r="F68" i="166"/>
  <c r="E68" i="166"/>
  <c r="D68" i="166"/>
  <c r="P68" i="166"/>
  <c r="O68" i="166"/>
  <c r="N68" i="166"/>
  <c r="M68" i="166"/>
  <c r="L68" i="166"/>
  <c r="K68" i="166"/>
  <c r="J68" i="166"/>
  <c r="U68" i="166" s="1"/>
  <c r="O46" i="166"/>
  <c r="N46" i="166"/>
  <c r="M46" i="166"/>
  <c r="L46" i="166"/>
  <c r="K46" i="166"/>
  <c r="J46" i="166"/>
  <c r="G46" i="166"/>
  <c r="Q46" i="166"/>
  <c r="P46" i="166"/>
  <c r="H49" i="166"/>
  <c r="U46" i="166" l="1"/>
  <c r="H75" i="166"/>
  <c r="H74" i="166" s="1"/>
  <c r="Q119" i="166"/>
  <c r="P119" i="166"/>
  <c r="O119" i="166"/>
  <c r="N119" i="166"/>
  <c r="L119" i="166"/>
  <c r="K119" i="166"/>
  <c r="J119" i="166"/>
  <c r="U119" i="166" s="1"/>
  <c r="G119" i="166"/>
  <c r="Q144" i="166"/>
  <c r="H122" i="166"/>
  <c r="H123" i="166"/>
  <c r="I123" i="166"/>
  <c r="H145" i="166"/>
  <c r="H146" i="166"/>
  <c r="H148" i="166"/>
  <c r="H149" i="166"/>
  <c r="H150" i="166"/>
  <c r="H153" i="166"/>
  <c r="H154" i="166"/>
  <c r="H157" i="166"/>
  <c r="H158" i="166"/>
  <c r="H159" i="166"/>
  <c r="H160" i="166"/>
  <c r="H161" i="166"/>
  <c r="S123" i="166" l="1"/>
  <c r="T123" i="166"/>
  <c r="G118" i="166"/>
  <c r="G74" i="166"/>
  <c r="E74" i="166"/>
  <c r="P81" i="166"/>
  <c r="O81" i="166"/>
  <c r="N81" i="166"/>
  <c r="M81" i="166"/>
  <c r="L81" i="166"/>
  <c r="J81" i="166"/>
  <c r="G81" i="166"/>
  <c r="H87" i="166"/>
  <c r="H168" i="166" l="1"/>
  <c r="H164" i="166"/>
  <c r="H163" i="166"/>
  <c r="H162" i="166"/>
  <c r="H141" i="166"/>
  <c r="H140" i="166"/>
  <c r="G86" i="166"/>
  <c r="H89" i="166"/>
  <c r="D74" i="166"/>
  <c r="S72" i="166" l="1"/>
  <c r="I71" i="166"/>
  <c r="I70" i="166" s="1"/>
  <c r="H139" i="166"/>
  <c r="H135" i="166" s="1"/>
  <c r="H33" i="166" s="1"/>
  <c r="Q86" i="166"/>
  <c r="Q27" i="166" s="1"/>
  <c r="P86" i="166"/>
  <c r="P27" i="166" s="1"/>
  <c r="O86" i="166"/>
  <c r="O27" i="166" s="1"/>
  <c r="N86" i="166"/>
  <c r="N27" i="166" s="1"/>
  <c r="M86" i="166"/>
  <c r="M27" i="166" s="1"/>
  <c r="L86" i="166"/>
  <c r="L27" i="166" s="1"/>
  <c r="K86" i="166"/>
  <c r="K27" i="166" s="1"/>
  <c r="J86" i="166"/>
  <c r="U86" i="166" s="1"/>
  <c r="E86" i="166"/>
  <c r="H88" i="166"/>
  <c r="H90" i="166"/>
  <c r="H91" i="166"/>
  <c r="H92" i="166"/>
  <c r="P74" i="166"/>
  <c r="O74" i="166"/>
  <c r="N74" i="166"/>
  <c r="M74" i="166"/>
  <c r="L74" i="166"/>
  <c r="K74" i="166"/>
  <c r="J74" i="166"/>
  <c r="U74" i="166" s="1"/>
  <c r="F74" i="166"/>
  <c r="Q135" i="166"/>
  <c r="Q33" i="166" s="1"/>
  <c r="P135" i="166"/>
  <c r="P33" i="166" s="1"/>
  <c r="O135" i="166"/>
  <c r="O33" i="166" s="1"/>
  <c r="N135" i="166"/>
  <c r="M135" i="166"/>
  <c r="M33" i="166" s="1"/>
  <c r="L135" i="166"/>
  <c r="L33" i="166" s="1"/>
  <c r="J135" i="166"/>
  <c r="J128" i="166"/>
  <c r="U128" i="166" s="1"/>
  <c r="L128" i="166"/>
  <c r="L32" i="166" s="1"/>
  <c r="N128" i="166"/>
  <c r="N32" i="166" s="1"/>
  <c r="P128" i="166"/>
  <c r="P32" i="166" s="1"/>
  <c r="H128" i="166"/>
  <c r="M126" i="166"/>
  <c r="N126" i="166"/>
  <c r="O126" i="166"/>
  <c r="P126" i="166"/>
  <c r="Q126" i="166"/>
  <c r="M119" i="166"/>
  <c r="J118" i="166"/>
  <c r="K118" i="166"/>
  <c r="K31" i="166" s="1"/>
  <c r="L118" i="166"/>
  <c r="N118" i="166"/>
  <c r="N31" i="166" s="1"/>
  <c r="O118" i="166"/>
  <c r="O31" i="166" s="1"/>
  <c r="P118" i="166"/>
  <c r="Q118" i="166"/>
  <c r="Q31" i="166" s="1"/>
  <c r="M110" i="166"/>
  <c r="L110" i="166"/>
  <c r="L30" i="166" s="1"/>
  <c r="K110" i="166"/>
  <c r="J110" i="166"/>
  <c r="N110" i="166"/>
  <c r="N30" i="166" s="1"/>
  <c r="P110" i="166"/>
  <c r="P30" i="166" s="1"/>
  <c r="Q110" i="166"/>
  <c r="Q30" i="166" s="1"/>
  <c r="I103" i="166"/>
  <c r="J103" i="166"/>
  <c r="U103" i="166" s="1"/>
  <c r="K103" i="166"/>
  <c r="L103" i="166"/>
  <c r="M103" i="166"/>
  <c r="N103" i="166"/>
  <c r="O103" i="166"/>
  <c r="P103" i="166"/>
  <c r="Q103" i="166"/>
  <c r="H103" i="166"/>
  <c r="I97" i="166"/>
  <c r="J97" i="166"/>
  <c r="U97" i="166" s="1"/>
  <c r="K97" i="166"/>
  <c r="L97" i="166"/>
  <c r="L96" i="166" s="1"/>
  <c r="L29" i="166" s="1"/>
  <c r="M97" i="166"/>
  <c r="N97" i="166"/>
  <c r="N96" i="166" s="1"/>
  <c r="N29" i="166" s="1"/>
  <c r="O97" i="166"/>
  <c r="P97" i="166"/>
  <c r="P96" i="166" s="1"/>
  <c r="P29" i="166" s="1"/>
  <c r="Q97" i="166"/>
  <c r="H97" i="166"/>
  <c r="K81" i="166"/>
  <c r="K79" i="166" s="1"/>
  <c r="K24" i="166" s="1"/>
  <c r="J79" i="166"/>
  <c r="L79" i="166"/>
  <c r="L24" i="166" s="1"/>
  <c r="M79" i="166"/>
  <c r="M24" i="166" s="1"/>
  <c r="N79" i="166"/>
  <c r="N24" i="166" s="1"/>
  <c r="O79" i="166"/>
  <c r="O24" i="166" s="1"/>
  <c r="P79" i="166"/>
  <c r="P24" i="166" s="1"/>
  <c r="H24" i="166"/>
  <c r="I76" i="166"/>
  <c r="J76" i="166"/>
  <c r="U76" i="166" s="1"/>
  <c r="K76" i="166"/>
  <c r="L76" i="166"/>
  <c r="M76" i="166"/>
  <c r="N76" i="166"/>
  <c r="O76" i="166"/>
  <c r="P76" i="166"/>
  <c r="H76" i="166"/>
  <c r="U71" i="166"/>
  <c r="Q70" i="166"/>
  <c r="H70" i="166"/>
  <c r="J70" i="166"/>
  <c r="U70" i="166" s="1"/>
  <c r="K70" i="166"/>
  <c r="L70" i="166"/>
  <c r="M70" i="166"/>
  <c r="N70" i="166"/>
  <c r="O70" i="166"/>
  <c r="P70" i="166"/>
  <c r="H69" i="166"/>
  <c r="H68" i="166" s="1"/>
  <c r="H66" i="166" s="1"/>
  <c r="J66" i="166"/>
  <c r="U66" i="166" s="1"/>
  <c r="K66" i="166"/>
  <c r="L66" i="166"/>
  <c r="M66" i="166"/>
  <c r="N66" i="166"/>
  <c r="O66" i="166"/>
  <c r="P66" i="166"/>
  <c r="Q66" i="166"/>
  <c r="J62" i="166"/>
  <c r="U62" i="166" s="1"/>
  <c r="K62" i="166"/>
  <c r="L62" i="166"/>
  <c r="M62" i="166"/>
  <c r="N62" i="166"/>
  <c r="O62" i="166"/>
  <c r="P62" i="166"/>
  <c r="Q62" i="166"/>
  <c r="I62" i="166"/>
  <c r="T62" i="166" s="1"/>
  <c r="I58" i="166"/>
  <c r="T58" i="166" s="1"/>
  <c r="J53" i="166"/>
  <c r="U53" i="166" s="1"/>
  <c r="L53" i="166"/>
  <c r="N53" i="166"/>
  <c r="P53" i="166"/>
  <c r="J50" i="166"/>
  <c r="K50" i="166"/>
  <c r="L50" i="166"/>
  <c r="M50" i="166"/>
  <c r="N50" i="166"/>
  <c r="N45" i="166" s="1"/>
  <c r="O50" i="166"/>
  <c r="P50" i="166"/>
  <c r="Q50" i="166"/>
  <c r="I50" i="166"/>
  <c r="T50" i="166" s="1"/>
  <c r="I47" i="166"/>
  <c r="J42" i="166"/>
  <c r="U42" i="166" s="1"/>
  <c r="K42" i="166"/>
  <c r="L42" i="166"/>
  <c r="M42" i="166"/>
  <c r="N42" i="166"/>
  <c r="O42" i="166"/>
  <c r="P42" i="166"/>
  <c r="Q42" i="166"/>
  <c r="J41" i="166"/>
  <c r="U41" i="166" s="1"/>
  <c r="K41" i="166"/>
  <c r="L41" i="166"/>
  <c r="M41" i="166"/>
  <c r="N41" i="166"/>
  <c r="O41" i="166"/>
  <c r="P41" i="166"/>
  <c r="Q41" i="166"/>
  <c r="I40" i="166"/>
  <c r="J40" i="166"/>
  <c r="U40" i="166" s="1"/>
  <c r="K40" i="166"/>
  <c r="L40" i="166"/>
  <c r="M40" i="166"/>
  <c r="N40" i="166"/>
  <c r="O40" i="166"/>
  <c r="P40" i="166"/>
  <c r="Q40" i="166"/>
  <c r="J39" i="166"/>
  <c r="U39" i="166" s="1"/>
  <c r="L39" i="166"/>
  <c r="N39" i="166"/>
  <c r="P39" i="166"/>
  <c r="J38" i="166"/>
  <c r="U38" i="166" s="1"/>
  <c r="L38" i="166"/>
  <c r="N38" i="166"/>
  <c r="P38" i="166"/>
  <c r="J37" i="166"/>
  <c r="U37" i="166" s="1"/>
  <c r="L37" i="166"/>
  <c r="N37" i="166"/>
  <c r="P37" i="166"/>
  <c r="J35" i="166"/>
  <c r="U35" i="166" s="1"/>
  <c r="K35" i="166"/>
  <c r="L35" i="166"/>
  <c r="M35" i="166"/>
  <c r="N35" i="166"/>
  <c r="O35" i="166"/>
  <c r="P35" i="166"/>
  <c r="Q35" i="166"/>
  <c r="I34" i="166"/>
  <c r="J34" i="166"/>
  <c r="U34" i="166" s="1"/>
  <c r="K34" i="166"/>
  <c r="L34" i="166"/>
  <c r="M34" i="166"/>
  <c r="N34" i="166"/>
  <c r="O34" i="166"/>
  <c r="P34" i="166"/>
  <c r="Q34" i="166"/>
  <c r="Q24" i="166"/>
  <c r="I69" i="166"/>
  <c r="S69" i="166" s="1"/>
  <c r="S68" i="166" s="1"/>
  <c r="H48" i="166"/>
  <c r="I48" i="166"/>
  <c r="H47" i="166"/>
  <c r="H46" i="166" s="1"/>
  <c r="O110" i="166"/>
  <c r="F81" i="166"/>
  <c r="H65" i="166" l="1"/>
  <c r="H23" i="166" s="1"/>
  <c r="S71" i="166"/>
  <c r="T71" i="166"/>
  <c r="P45" i="166"/>
  <c r="P22" i="166" s="1"/>
  <c r="L45" i="166"/>
  <c r="L22" i="166" s="1"/>
  <c r="M118" i="166"/>
  <c r="M31" i="166" s="1"/>
  <c r="J96" i="166"/>
  <c r="J29" i="166" s="1"/>
  <c r="U50" i="166"/>
  <c r="J45" i="166"/>
  <c r="N22" i="166"/>
  <c r="T48" i="166"/>
  <c r="S48" i="166"/>
  <c r="S47" i="166"/>
  <c r="I46" i="166"/>
  <c r="T46" i="166" s="1"/>
  <c r="J27" i="166"/>
  <c r="U27" i="166" s="1"/>
  <c r="T69" i="166"/>
  <c r="I68" i="166"/>
  <c r="T47" i="166"/>
  <c r="J24" i="166"/>
  <c r="J31" i="166"/>
  <c r="U31" i="166" s="1"/>
  <c r="U118" i="166"/>
  <c r="J32" i="166"/>
  <c r="U32" i="166" s="1"/>
  <c r="T34" i="166"/>
  <c r="T40" i="166"/>
  <c r="T70" i="166"/>
  <c r="K65" i="166"/>
  <c r="K23" i="166" s="1"/>
  <c r="T76" i="166"/>
  <c r="T97" i="166"/>
  <c r="T103" i="166"/>
  <c r="J30" i="166"/>
  <c r="U30" i="166" s="1"/>
  <c r="U110" i="166"/>
  <c r="J33" i="166"/>
  <c r="U33" i="166" s="1"/>
  <c r="U135" i="166"/>
  <c r="H86" i="166"/>
  <c r="H27" i="166" s="1"/>
  <c r="P95" i="166"/>
  <c r="O30" i="166"/>
  <c r="M30" i="166"/>
  <c r="L95" i="166"/>
  <c r="K30" i="166"/>
  <c r="N95" i="166"/>
  <c r="N33" i="166"/>
  <c r="N28" i="166" s="1"/>
  <c r="P31" i="166"/>
  <c r="P28" i="166" s="1"/>
  <c r="L31" i="166"/>
  <c r="L28" i="166" s="1"/>
  <c r="O65" i="166"/>
  <c r="O23" i="166" s="1"/>
  <c r="P65" i="166"/>
  <c r="N65" i="166"/>
  <c r="N23" i="166" s="1"/>
  <c r="L65" i="166"/>
  <c r="J65" i="166"/>
  <c r="J23" i="166" s="1"/>
  <c r="U23" i="166" s="1"/>
  <c r="Q65" i="166"/>
  <c r="Q23" i="166" s="1"/>
  <c r="M65" i="166"/>
  <c r="M23" i="166" s="1"/>
  <c r="P36" i="166"/>
  <c r="N36" i="166"/>
  <c r="L36" i="166"/>
  <c r="J36" i="166"/>
  <c r="U36" i="166" s="1"/>
  <c r="P44" i="166" l="1"/>
  <c r="P43" i="166" s="1"/>
  <c r="L44" i="166"/>
  <c r="U96" i="166"/>
  <c r="N21" i="166"/>
  <c r="N20" i="166" s="1"/>
  <c r="U29" i="166"/>
  <c r="J28" i="166"/>
  <c r="U28" i="166" s="1"/>
  <c r="J95" i="166"/>
  <c r="U95" i="166" s="1"/>
  <c r="N44" i="166"/>
  <c r="S46" i="166"/>
  <c r="L43" i="166"/>
  <c r="T68" i="166"/>
  <c r="I66" i="166"/>
  <c r="L23" i="166"/>
  <c r="L21" i="166" s="1"/>
  <c r="P23" i="166"/>
  <c r="P21" i="166" s="1"/>
  <c r="P20" i="166" s="1"/>
  <c r="J44" i="166"/>
  <c r="U65" i="166"/>
  <c r="L20" i="166"/>
  <c r="J22" i="166"/>
  <c r="U45" i="166"/>
  <c r="N43" i="166"/>
  <c r="U22" i="166" l="1"/>
  <c r="J21" i="166"/>
  <c r="J43" i="166"/>
  <c r="T66" i="166"/>
  <c r="H127" i="166"/>
  <c r="H126" i="166" s="1"/>
  <c r="J20" i="166" l="1"/>
  <c r="H165" i="166"/>
  <c r="I165" i="166"/>
  <c r="T165" i="166" s="1"/>
  <c r="I164" i="166"/>
  <c r="T164" i="166" s="1"/>
  <c r="I163" i="166"/>
  <c r="I162" i="166"/>
  <c r="I161" i="166"/>
  <c r="I159" i="166"/>
  <c r="I158" i="166"/>
  <c r="I157" i="166"/>
  <c r="T157" i="166" s="1"/>
  <c r="I154" i="166"/>
  <c r="I160" i="166"/>
  <c r="I168" i="166"/>
  <c r="T168" i="166" s="1"/>
  <c r="I153" i="166"/>
  <c r="I150" i="166"/>
  <c r="I149" i="166"/>
  <c r="I148" i="166"/>
  <c r="I147" i="166"/>
  <c r="H147" i="166"/>
  <c r="I146" i="166"/>
  <c r="I145" i="166"/>
  <c r="I141" i="166"/>
  <c r="I142" i="166"/>
  <c r="H121" i="166"/>
  <c r="I121" i="166"/>
  <c r="S142" i="166" l="1"/>
  <c r="T142" i="166"/>
  <c r="S145" i="166"/>
  <c r="T145" i="166"/>
  <c r="S148" i="166"/>
  <c r="T148" i="166"/>
  <c r="S150" i="166"/>
  <c r="T150" i="166"/>
  <c r="S168" i="166"/>
  <c r="S154" i="166"/>
  <c r="T154" i="166"/>
  <c r="S158" i="166"/>
  <c r="S161" i="166"/>
  <c r="S163" i="166"/>
  <c r="S165" i="166"/>
  <c r="S121" i="166"/>
  <c r="T121" i="166"/>
  <c r="S127" i="166"/>
  <c r="T127" i="166"/>
  <c r="S141" i="166"/>
  <c r="T141" i="166"/>
  <c r="S146" i="166"/>
  <c r="T146" i="166"/>
  <c r="S147" i="166"/>
  <c r="T147" i="166"/>
  <c r="S149" i="166"/>
  <c r="T149" i="166"/>
  <c r="S153" i="166"/>
  <c r="T153" i="166"/>
  <c r="S160" i="166"/>
  <c r="S157" i="166"/>
  <c r="S159" i="166"/>
  <c r="S162" i="166"/>
  <c r="S164" i="166"/>
  <c r="H144" i="166"/>
  <c r="H35" i="166" s="1"/>
  <c r="I126" i="166"/>
  <c r="I144" i="166"/>
  <c r="I120" i="166"/>
  <c r="T120" i="166" s="1"/>
  <c r="H120" i="166"/>
  <c r="H119" i="166" s="1"/>
  <c r="H118" i="166" s="1"/>
  <c r="H31" i="166" s="1"/>
  <c r="I90" i="166"/>
  <c r="S90" i="166" s="1"/>
  <c r="S120" i="166" l="1"/>
  <c r="T126" i="166"/>
  <c r="S126" i="166"/>
  <c r="T144" i="166"/>
  <c r="S144" i="166"/>
  <c r="I35" i="166"/>
  <c r="T35" i="166" s="1"/>
  <c r="G135" i="166" l="1"/>
  <c r="G110" i="166"/>
  <c r="H32" i="166" l="1"/>
  <c r="H34" i="166"/>
  <c r="H37" i="166"/>
  <c r="H38" i="166"/>
  <c r="H39" i="166"/>
  <c r="H40" i="166"/>
  <c r="H41" i="166"/>
  <c r="H42" i="166"/>
  <c r="H62" i="166"/>
  <c r="H110" i="166"/>
  <c r="H100" i="166"/>
  <c r="H96" i="166" s="1"/>
  <c r="H95" i="166" l="1"/>
  <c r="H45" i="166"/>
  <c r="H22" i="166" s="1"/>
  <c r="H21" i="166" s="1"/>
  <c r="H29" i="166"/>
  <c r="H36" i="166"/>
  <c r="H30" i="166" l="1"/>
  <c r="H44" i="166"/>
  <c r="H28" i="166" l="1"/>
  <c r="H20" i="166" s="1"/>
  <c r="H43" i="166"/>
  <c r="I122" i="166"/>
  <c r="S122" i="166" l="1"/>
  <c r="T122" i="166"/>
  <c r="I119" i="166"/>
  <c r="I91" i="166"/>
  <c r="S91" i="166" s="1"/>
  <c r="T119" i="166" l="1"/>
  <c r="S119" i="166"/>
  <c r="I86" i="166"/>
  <c r="S86" i="166" s="1"/>
  <c r="I118" i="166"/>
  <c r="E135" i="166"/>
  <c r="F135" i="166"/>
  <c r="T118" i="166" l="1"/>
  <c r="S118" i="166"/>
  <c r="I27" i="166"/>
  <c r="T27" i="166" s="1"/>
  <c r="I31" i="166"/>
  <c r="T31" i="166" s="1"/>
  <c r="K140" i="166"/>
  <c r="K139" i="166" s="1"/>
  <c r="K135" i="166" s="1"/>
  <c r="K33" i="166" s="1"/>
  <c r="I140" i="166" l="1"/>
  <c r="S140" i="166" l="1"/>
  <c r="T140" i="166"/>
  <c r="I139" i="166"/>
  <c r="S139" i="166" s="1"/>
  <c r="T139" i="166" l="1"/>
  <c r="I135" i="166"/>
  <c r="S135" i="166" s="1"/>
  <c r="F97" i="166"/>
  <c r="F100" i="166"/>
  <c r="F103" i="166"/>
  <c r="T135" i="166" l="1"/>
  <c r="I33" i="166"/>
  <c r="F96" i="166"/>
  <c r="T33" i="166" l="1"/>
  <c r="G187" i="166"/>
  <c r="G177" i="166"/>
  <c r="G171" i="166"/>
  <c r="G33" i="166"/>
  <c r="S33" i="166" s="1"/>
  <c r="G129" i="166"/>
  <c r="G103" i="166"/>
  <c r="S103" i="166" s="1"/>
  <c r="G100" i="166"/>
  <c r="G97" i="166"/>
  <c r="S97" i="166" s="1"/>
  <c r="G76" i="166"/>
  <c r="S76" i="166" s="1"/>
  <c r="G62" i="166"/>
  <c r="S62" i="166" s="1"/>
  <c r="G58" i="166"/>
  <c r="S58" i="166" s="1"/>
  <c r="G54" i="166"/>
  <c r="G50" i="166"/>
  <c r="G41" i="166"/>
  <c r="G40" i="166"/>
  <c r="G34" i="166"/>
  <c r="S50" i="166" l="1"/>
  <c r="G128" i="166"/>
  <c r="G183" i="166"/>
  <c r="G53" i="166"/>
  <c r="G45" i="166" s="1"/>
  <c r="G170" i="166"/>
  <c r="G176" i="166"/>
  <c r="G42" i="166"/>
  <c r="G70" i="166"/>
  <c r="S70" i="166" s="1"/>
  <c r="G96" i="166"/>
  <c r="G95" i="166" l="1"/>
  <c r="G169" i="166"/>
  <c r="G27" i="166"/>
  <c r="S27" i="166" s="1"/>
  <c r="G37" i="166"/>
  <c r="G39" i="166"/>
  <c r="G79" i="166"/>
  <c r="G38" i="166"/>
  <c r="G29" i="166"/>
  <c r="G35" i="166" l="1"/>
  <c r="G30" i="166"/>
  <c r="G22" i="166"/>
  <c r="G24" i="166"/>
  <c r="G36" i="166"/>
  <c r="F27" i="166"/>
  <c r="F29" i="166"/>
  <c r="F31" i="166"/>
  <c r="F33" i="166"/>
  <c r="F34" i="166"/>
  <c r="F37" i="166"/>
  <c r="F38" i="166"/>
  <c r="F39" i="166"/>
  <c r="F40" i="166"/>
  <c r="F41" i="166"/>
  <c r="F42" i="166"/>
  <c r="F36" i="166" l="1"/>
  <c r="E34" i="166"/>
  <c r="E40" i="166"/>
  <c r="E41" i="166"/>
  <c r="E53" i="166"/>
  <c r="E58" i="166"/>
  <c r="E62" i="166"/>
  <c r="E66" i="166"/>
  <c r="E70" i="166"/>
  <c r="E76" i="166"/>
  <c r="E79" i="166"/>
  <c r="E24" i="166" s="1"/>
  <c r="E27" i="166"/>
  <c r="E100" i="166"/>
  <c r="E103" i="166"/>
  <c r="E33" i="166"/>
  <c r="E35" i="166"/>
  <c r="E177" i="166"/>
  <c r="E176" i="166" s="1"/>
  <c r="E187" i="166"/>
  <c r="E183" i="166" s="1"/>
  <c r="E39" i="166" s="1"/>
  <c r="E42" i="166"/>
  <c r="D42" i="166"/>
  <c r="D41" i="166"/>
  <c r="D40" i="166"/>
  <c r="D34" i="166"/>
  <c r="K177" i="166"/>
  <c r="M177" i="166"/>
  <c r="M176" i="166" s="1"/>
  <c r="M38" i="166" s="1"/>
  <c r="O177" i="166"/>
  <c r="O176" i="166" s="1"/>
  <c r="O38" i="166" s="1"/>
  <c r="Q177" i="166"/>
  <c r="Q176" i="166" s="1"/>
  <c r="Q38" i="166" s="1"/>
  <c r="K187" i="166"/>
  <c r="M187" i="166"/>
  <c r="M183" i="166" s="1"/>
  <c r="M39" i="166" s="1"/>
  <c r="O187" i="166"/>
  <c r="O183" i="166" s="1"/>
  <c r="O39" i="166" s="1"/>
  <c r="Q187" i="166"/>
  <c r="Q183" i="166" s="1"/>
  <c r="Q39" i="166" s="1"/>
  <c r="Q129" i="166"/>
  <c r="Q128" i="166" s="1"/>
  <c r="Q32" i="166" s="1"/>
  <c r="O129" i="166"/>
  <c r="O128" i="166" s="1"/>
  <c r="O32" i="166" s="1"/>
  <c r="M129" i="166"/>
  <c r="M128" i="166" s="1"/>
  <c r="M32" i="166" s="1"/>
  <c r="K129" i="166"/>
  <c r="K128" i="166" s="1"/>
  <c r="K32" i="166" s="1"/>
  <c r="I83" i="166"/>
  <c r="S83" i="166" s="1"/>
  <c r="Q171" i="166"/>
  <c r="Q170" i="166" s="1"/>
  <c r="Q37" i="166" s="1"/>
  <c r="Q36" i="166" s="1"/>
  <c r="O171" i="166"/>
  <c r="O170" i="166" s="1"/>
  <c r="O37" i="166" s="1"/>
  <c r="O36" i="166" s="1"/>
  <c r="M171" i="166"/>
  <c r="M170" i="166" s="1"/>
  <c r="M37" i="166" s="1"/>
  <c r="M36" i="166" s="1"/>
  <c r="Q100" i="166"/>
  <c r="Q96" i="166" s="1"/>
  <c r="O100" i="166"/>
  <c r="O96" i="166" s="1"/>
  <c r="M100" i="166"/>
  <c r="M96" i="166" s="1"/>
  <c r="Q58" i="166"/>
  <c r="Q54" i="166"/>
  <c r="Q53" i="166" s="1"/>
  <c r="Q45" i="166" s="1"/>
  <c r="O58" i="166"/>
  <c r="O54" i="166"/>
  <c r="O53" i="166" s="1"/>
  <c r="O45" i="166" s="1"/>
  <c r="M58" i="166"/>
  <c r="M54" i="166"/>
  <c r="M53" i="166" s="1"/>
  <c r="M45" i="166" s="1"/>
  <c r="I100" i="166"/>
  <c r="S100" i="166" s="1"/>
  <c r="I129" i="166"/>
  <c r="I187" i="166"/>
  <c r="I177" i="166"/>
  <c r="I171" i="166"/>
  <c r="I82" i="166"/>
  <c r="S82" i="166" s="1"/>
  <c r="I75" i="166"/>
  <c r="S75" i="166" s="1"/>
  <c r="I41" i="166"/>
  <c r="T41" i="166" s="1"/>
  <c r="K171" i="166"/>
  <c r="K100" i="166"/>
  <c r="K96" i="166" s="1"/>
  <c r="K58" i="166"/>
  <c r="K54" i="166"/>
  <c r="K53" i="166" s="1"/>
  <c r="K45" i="166" s="1"/>
  <c r="E96" i="166" l="1"/>
  <c r="E38" i="166"/>
  <c r="E169" i="166"/>
  <c r="E45" i="166"/>
  <c r="E22" i="166" s="1"/>
  <c r="T129" i="166"/>
  <c r="S129" i="166"/>
  <c r="T177" i="166"/>
  <c r="S177" i="166"/>
  <c r="T171" i="166"/>
  <c r="S171" i="166"/>
  <c r="T187" i="166"/>
  <c r="S187" i="166"/>
  <c r="T75" i="166"/>
  <c r="I74" i="166"/>
  <c r="S74" i="166" s="1"/>
  <c r="I128" i="166"/>
  <c r="M22" i="166"/>
  <c r="M21" i="166" s="1"/>
  <c r="M44" i="166"/>
  <c r="O22" i="166"/>
  <c r="O21" i="166" s="1"/>
  <c r="O44" i="166"/>
  <c r="Q22" i="166"/>
  <c r="Q21" i="166" s="1"/>
  <c r="Q44" i="166"/>
  <c r="M29" i="166"/>
  <c r="M28" i="166" s="1"/>
  <c r="M95" i="166"/>
  <c r="Q29" i="166"/>
  <c r="Q28" i="166" s="1"/>
  <c r="Q95" i="166"/>
  <c r="K22" i="166"/>
  <c r="K21" i="166" s="1"/>
  <c r="K44" i="166"/>
  <c r="K29" i="166"/>
  <c r="K28" i="166" s="1"/>
  <c r="K95" i="166"/>
  <c r="I81" i="166"/>
  <c r="T100" i="166"/>
  <c r="I96" i="166"/>
  <c r="S96" i="166" s="1"/>
  <c r="O29" i="166"/>
  <c r="O28" i="166" s="1"/>
  <c r="O95" i="166"/>
  <c r="S40" i="166"/>
  <c r="S34" i="166"/>
  <c r="S41" i="166"/>
  <c r="K176" i="166"/>
  <c r="K38" i="166" s="1"/>
  <c r="K170" i="166"/>
  <c r="K37" i="166" s="1"/>
  <c r="K183" i="166"/>
  <c r="K39" i="166" s="1"/>
  <c r="D70" i="166"/>
  <c r="D65" i="166" s="1"/>
  <c r="D33" i="166"/>
  <c r="M169" i="166"/>
  <c r="I183" i="166"/>
  <c r="S183" i="166" s="1"/>
  <c r="I170" i="166"/>
  <c r="E65" i="166"/>
  <c r="E23" i="166" s="1"/>
  <c r="I176" i="166"/>
  <c r="S176" i="166" s="1"/>
  <c r="E37" i="166"/>
  <c r="Q169" i="166"/>
  <c r="O169" i="166"/>
  <c r="E36" i="166" l="1"/>
  <c r="S170" i="166"/>
  <c r="T170" i="166"/>
  <c r="T128" i="166"/>
  <c r="S128" i="166"/>
  <c r="E21" i="166"/>
  <c r="T81" i="166"/>
  <c r="U81" i="166" s="1"/>
  <c r="S81" i="166"/>
  <c r="T183" i="166"/>
  <c r="I39" i="166"/>
  <c r="T39" i="166" s="1"/>
  <c r="Q20" i="166"/>
  <c r="O20" i="166"/>
  <c r="M20" i="166"/>
  <c r="T176" i="166"/>
  <c r="I38" i="166"/>
  <c r="T38" i="166" s="1"/>
  <c r="I37" i="166"/>
  <c r="K36" i="166"/>
  <c r="K20" i="166" s="1"/>
  <c r="T96" i="166"/>
  <c r="I29" i="166"/>
  <c r="S29" i="166" s="1"/>
  <c r="I79" i="166"/>
  <c r="S79" i="166" s="1"/>
  <c r="Q43" i="166"/>
  <c r="O43" i="166"/>
  <c r="M43" i="166"/>
  <c r="I32" i="166"/>
  <c r="T32" i="166" s="1"/>
  <c r="I110" i="166"/>
  <c r="S110" i="166" s="1"/>
  <c r="T74" i="166"/>
  <c r="I65" i="166"/>
  <c r="E30" i="166"/>
  <c r="E118" i="166"/>
  <c r="E31" i="166" s="1"/>
  <c r="K169" i="166"/>
  <c r="K43" i="166" s="1"/>
  <c r="D24" i="166"/>
  <c r="D37" i="166"/>
  <c r="D29" i="166"/>
  <c r="D31" i="166"/>
  <c r="D39" i="166"/>
  <c r="D30" i="166"/>
  <c r="E29" i="166"/>
  <c r="I169" i="166"/>
  <c r="T169" i="166" s="1"/>
  <c r="I42" i="166"/>
  <c r="T42" i="166" s="1"/>
  <c r="E44" i="166"/>
  <c r="S169" i="166" l="1"/>
  <c r="T79" i="166"/>
  <c r="U79" i="166" s="1"/>
  <c r="I24" i="166"/>
  <c r="T29" i="166"/>
  <c r="I23" i="166"/>
  <c r="T23" i="166" s="1"/>
  <c r="T65" i="166"/>
  <c r="I30" i="166"/>
  <c r="T110" i="166"/>
  <c r="I95" i="166"/>
  <c r="T37" i="166"/>
  <c r="I36" i="166"/>
  <c r="T36" i="166" s="1"/>
  <c r="S39" i="166"/>
  <c r="S42" i="166"/>
  <c r="S37" i="166"/>
  <c r="S38" i="166"/>
  <c r="T95" i="166" l="1"/>
  <c r="S95" i="166"/>
  <c r="T30" i="166"/>
  <c r="S30" i="166"/>
  <c r="T24" i="166"/>
  <c r="U24" i="166" s="1"/>
  <c r="S24" i="166"/>
  <c r="I28" i="166"/>
  <c r="T28" i="166" s="1"/>
  <c r="S36" i="166"/>
  <c r="G31" i="166" l="1"/>
  <c r="S31" i="166" s="1"/>
  <c r="F79" i="166"/>
  <c r="F24" i="166" s="1"/>
  <c r="F70" i="166" l="1"/>
  <c r="F110" i="166" l="1"/>
  <c r="F95" i="166" s="1"/>
  <c r="F77" i="166"/>
  <c r="F50" i="166"/>
  <c r="F54" i="166"/>
  <c r="F53" i="166" s="1"/>
  <c r="I54" i="166"/>
  <c r="S54" i="166" s="1"/>
  <c r="F58" i="166"/>
  <c r="F62" i="166"/>
  <c r="F66" i="166"/>
  <c r="F65" i="166" s="1"/>
  <c r="F45" i="166" l="1"/>
  <c r="F22" i="166" s="1"/>
  <c r="T54" i="166"/>
  <c r="I53" i="166"/>
  <c r="S35" i="166"/>
  <c r="F30" i="166"/>
  <c r="T53" i="166" l="1"/>
  <c r="I45" i="166"/>
  <c r="S45" i="166" s="1"/>
  <c r="S53" i="166"/>
  <c r="F23" i="166"/>
  <c r="F21" i="166" s="1"/>
  <c r="F44" i="166"/>
  <c r="I22" i="166" l="1"/>
  <c r="S22" i="166" s="1"/>
  <c r="T45" i="166"/>
  <c r="T22" i="166" l="1"/>
  <c r="I21" i="166"/>
  <c r="T21" i="166" l="1"/>
  <c r="U21" i="166" s="1"/>
  <c r="I20" i="166"/>
  <c r="I44" i="166"/>
  <c r="T44" i="166" s="1"/>
  <c r="U44" i="166" s="1"/>
  <c r="T20" i="166" l="1"/>
  <c r="U20" i="166" s="1"/>
  <c r="D19" i="166"/>
  <c r="G19" i="166" s="1"/>
  <c r="R19" i="166" s="1"/>
  <c r="S19" i="166" s="1"/>
  <c r="T19" i="166" s="1"/>
  <c r="U19" i="166" s="1"/>
  <c r="F32" i="166" l="1"/>
  <c r="F28" i="166" s="1"/>
  <c r="F20" i="166" s="1"/>
  <c r="F43" i="166"/>
  <c r="D32" i="166" l="1"/>
  <c r="D28" i="166" s="1"/>
  <c r="G66" i="166" l="1"/>
  <c r="G65" i="166" l="1"/>
  <c r="S65" i="166" s="1"/>
  <c r="S66" i="166"/>
  <c r="D44" i="166"/>
  <c r="D23" i="166"/>
  <c r="D21" i="166" s="1"/>
  <c r="D20" i="166" s="1"/>
  <c r="G44" i="166" l="1"/>
  <c r="S44" i="166" s="1"/>
  <c r="G23" i="166"/>
  <c r="D43" i="166"/>
  <c r="G21" i="166" l="1"/>
  <c r="S21" i="166" s="1"/>
  <c r="S23" i="166"/>
  <c r="G43" i="166"/>
  <c r="G32" i="166"/>
  <c r="S32" i="166" s="1"/>
  <c r="G28" i="166" l="1"/>
  <c r="G20" i="166" l="1"/>
  <c r="S20" i="166" s="1"/>
  <c r="S28" i="166"/>
  <c r="I43" i="166"/>
  <c r="T43" i="166" s="1"/>
  <c r="U43" i="166" s="1"/>
  <c r="S43" i="166" l="1"/>
  <c r="E95" i="166" l="1"/>
  <c r="E32" i="166" l="1"/>
  <c r="E28" i="166" s="1"/>
  <c r="E20" i="166" s="1"/>
  <c r="E43" i="166"/>
</calcChain>
</file>

<file path=xl/sharedStrings.xml><?xml version="1.0" encoding="utf-8"?>
<sst xmlns="http://schemas.openxmlformats.org/spreadsheetml/2006/main" count="1145" uniqueCount="355">
  <si>
    <t>к приказу Минэнерго России</t>
  </si>
  <si>
    <t>в базисном уровне цен</t>
  </si>
  <si>
    <t>Причины отклонений</t>
  </si>
  <si>
    <t>%</t>
  </si>
  <si>
    <t>млн рублей
 (без НДС)</t>
  </si>
  <si>
    <t>План</t>
  </si>
  <si>
    <t>Факт</t>
  </si>
  <si>
    <t>Всего</t>
  </si>
  <si>
    <t>в прогнозных ценах соответствующих лет</t>
  </si>
  <si>
    <t xml:space="preserve"> Наименование инвестиционного проекта (группы инвестиционных проектов)</t>
  </si>
  <si>
    <t>Приложение  № 12</t>
  </si>
  <si>
    <t>1</t>
  </si>
  <si>
    <t>Реконструкция ВЛ-110 кВ "Гамма - Комсомольский"</t>
  </si>
  <si>
    <t>Г</t>
  </si>
  <si>
    <t>н.д.</t>
  </si>
  <si>
    <t>0</t>
  </si>
  <si>
    <t>ВСЕГО по инвестиционной программе, в том числе: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</si>
  <si>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</si>
  <si>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</si>
  <si>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</si>
  <si>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</si>
  <si>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</si>
  <si>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</si>
  <si>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</si>
  <si>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</si>
  <si>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</si>
  <si>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</si>
  <si>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</si>
  <si>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всего, в том числе: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</si>
  <si>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</si>
  <si>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</si>
  <si>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</si>
  <si>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</si>
  <si>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</si>
  <si>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</si>
  <si>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</si>
  <si>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</si>
  <si>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</si>
  <si>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</si>
  <si>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</si>
  <si>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</si>
  <si>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</si>
  <si>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</si>
  <si>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</si>
  <si>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</si>
  <si>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</si>
  <si>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</si>
  <si>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</si>
  <si>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</si>
  <si>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</si>
  <si>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</si>
  <si>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</si>
  <si>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</si>
  <si>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</si>
  <si>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</si>
  <si>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</si>
  <si>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Чукотский автономный округ</t>
  </si>
  <si>
    <t>1.1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</si>
  <si>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</si>
  <si>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</si>
  <si>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</si>
  <si>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</si>
  <si>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</si>
  <si>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</si>
  <si>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</si>
  <si>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</si>
  <si>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</si>
  <si>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</si>
  <si>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</si>
  <si>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</si>
  <si>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</si>
  <si>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</si>
  <si>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</si>
  <si>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</si>
  <si>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</si>
  <si>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</si>
  <si>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</si>
  <si>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Плавучая атомная теплоэлектростанция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</si>
  <si>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</si>
  <si>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</si>
  <si>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</si>
  <si>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</si>
  <si>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Наименование объекта по производству электрической энергии всего, в том числе: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</si>
  <si>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</si>
  <si>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</si>
  <si>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</si>
  <si>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</si>
  <si>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</si>
  <si>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</si>
  <si>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</si>
  <si>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</si>
  <si>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</si>
  <si>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</si>
  <si>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</si>
  <si>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</si>
  <si>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</si>
  <si>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</si>
  <si>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</si>
  <si>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</si>
  <si>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</si>
  <si>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</si>
  <si>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F_524-СЭС-01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</si>
  <si>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</si>
  <si>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</si>
  <si>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</si>
  <si>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</si>
  <si>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</si>
  <si>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</si>
  <si>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</si>
  <si>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</si>
  <si>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</si>
  <si>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</si>
  <si>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</si>
  <si>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</si>
  <si>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</si>
  <si>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</si>
  <si>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</si>
  <si>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r>
      <t xml:space="preserve">Инвестиционные проекты, предусмотренные схемой и программой развития </t>
    </r>
    <r>
      <rPr>
        <b/>
        <i/>
        <sz val="12"/>
        <color theme="1"/>
        <rFont val="Times New Roman"/>
        <family val="1"/>
        <charset val="204"/>
      </rPr>
      <t>субъекта Российской Федерации всего, в том числе:</t>
    </r>
  </si>
  <si>
    <t>1.1.4</t>
  </si>
  <si>
    <t>Прочее новое строительство объектов электросетевого хозяйства, всего, в том числе:</t>
  </si>
  <si>
    <t>1.1.5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</si>
  <si>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</si>
  <si>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</si>
  <si>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</si>
  <si>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</si>
  <si>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</si>
  <si>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</si>
  <si>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</si>
  <si>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</si>
  <si>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</si>
  <si>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</si>
  <si>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</si>
  <si>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</si>
  <si>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</si>
  <si>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</si>
  <si>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</si>
  <si>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</si>
  <si>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</si>
  <si>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</si>
  <si>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</si>
  <si>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</si>
  <si>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</si>
  <si>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</si>
  <si>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</si>
  <si>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</si>
  <si>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</si>
  <si>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</si>
  <si>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</si>
  <si>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</si>
  <si>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</si>
  <si>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</si>
  <si>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</si>
  <si>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</si>
  <si>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</si>
  <si>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</si>
  <si>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</si>
  <si>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</si>
  <si>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</si>
  <si>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</si>
  <si>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</si>
  <si>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</si>
  <si>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</si>
  <si>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</si>
  <si>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</si>
  <si>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</si>
  <si>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</si>
  <si>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</si>
  <si>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</si>
  <si>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</si>
  <si>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</si>
  <si>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</si>
  <si>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</si>
  <si>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</si>
  <si>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</si>
  <si>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</si>
  <si>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</si>
  <si>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</si>
  <si>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</si>
  <si>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</si>
  <si>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</si>
  <si>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</si>
  <si>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</si>
  <si>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</si>
  <si>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</si>
  <si>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</si>
  <si>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</si>
  <si>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</si>
  <si>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</si>
  <si>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</si>
  <si>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</si>
  <si>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</si>
  <si>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</si>
  <si>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</si>
  <si>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</si>
  <si>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</si>
  <si>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</si>
  <si>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</si>
  <si>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</si>
  <si>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</si>
  <si>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</si>
  <si>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</si>
  <si>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</si>
  <si>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</si>
  <si>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</si>
  <si>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</si>
  <si>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</si>
  <si>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</si>
  <si>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</si>
  <si>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</si>
  <si>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</si>
  <si>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</si>
  <si>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</si>
  <si>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</si>
  <si>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</si>
  <si>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</si>
  <si>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</si>
  <si>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</si>
  <si>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</si>
  <si>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</si>
  <si>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</si>
  <si>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</si>
  <si>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</si>
  <si>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</si>
  <si>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</si>
  <si>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</si>
  <si>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</si>
  <si>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</si>
  <si>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</si>
  <si>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</si>
  <si>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</si>
  <si>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</si>
  <si>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</si>
  <si>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</si>
  <si>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</si>
  <si>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</si>
  <si>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</si>
  <si>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1.2.7.</t>
  </si>
  <si>
    <r>
      <t xml:space="preserve">Отчет  о реализации инвестиционной программы </t>
    </r>
    <r>
      <rPr>
        <b/>
        <u/>
        <sz val="14"/>
        <rFont val="Times New Roman"/>
        <family val="1"/>
        <charset val="204"/>
      </rPr>
      <t xml:space="preserve">  АО "Чукотэнерго"</t>
    </r>
  </si>
  <si>
    <t>I квартал</t>
  </si>
  <si>
    <t>II квартал</t>
  </si>
  <si>
    <t>IV квартал</t>
  </si>
  <si>
    <t>Реконструкция обмуровки котлоагрегатов филиала Эгвекинотская ГРЭС</t>
  </si>
  <si>
    <t>Строительство двух одноцепных ВЛ 110 кВ Певек-Билибино (этап строительства №1)</t>
  </si>
  <si>
    <t>1.1.6.</t>
  </si>
  <si>
    <r>
      <t>от «</t>
    </r>
    <r>
      <rPr>
        <u/>
        <sz val="14"/>
        <rFont val="Times New Roman"/>
        <family val="1"/>
        <charset val="204"/>
      </rPr>
      <t>25</t>
    </r>
    <r>
      <rPr>
        <sz val="14"/>
        <rFont val="Times New Roman"/>
        <family val="1"/>
        <charset val="204"/>
      </rPr>
      <t xml:space="preserve">» </t>
    </r>
    <r>
      <rPr>
        <u/>
        <sz val="14"/>
        <rFont val="Times New Roman"/>
        <family val="1"/>
        <charset val="204"/>
      </rPr>
      <t xml:space="preserve"> апреля </t>
    </r>
    <r>
      <rPr>
        <sz val="14"/>
        <rFont val="Times New Roman"/>
        <family val="1"/>
        <charset val="204"/>
      </rPr>
      <t xml:space="preserve">2018 г. № </t>
    </r>
    <r>
      <rPr>
        <u/>
        <sz val="14"/>
        <rFont val="Times New Roman"/>
        <family val="1"/>
        <charset val="204"/>
      </rPr>
      <t xml:space="preserve">320 </t>
    </r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</si>
  <si>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</si>
  <si>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III квартал</t>
  </si>
  <si>
    <t>Строительство двух одноцепных ВЛ 110 кВ Певек-Билибино (этап строительства №2)</t>
  </si>
  <si>
    <t>Газификация Анадырской ТЭЦ (2 этап)</t>
  </si>
  <si>
    <t>Организация интеллектуальной системы учета электроэнергии (приобретение компонентов интеллектуальной системы учета, выполнение проектных, строительно-монтажных и пусконаладочных работ по модернизации / созданию интеллектуальной системы учета электроэнергии)</t>
  </si>
  <si>
    <t>K_524-ИА-01</t>
  </si>
  <si>
    <t>K_524-СЭС-23</t>
  </si>
  <si>
    <t>K_524-СЭС-37</t>
  </si>
  <si>
    <t>1.1.6</t>
  </si>
  <si>
    <t>K_524-АТ-30_1</t>
  </si>
  <si>
    <t>K_524-ЭГ-41</t>
  </si>
  <si>
    <t>K_524-ИА-н-06</t>
  </si>
  <si>
    <t>Строительство здания гаража на 6 машиномест Эгвекинотской ГРЭС (400 кв/м)</t>
  </si>
  <si>
    <t>F_524-ЭГ-11</t>
  </si>
  <si>
    <t>Приобретение вакуумного выключателя 6 кВ ВВ/TEL для нужд Эгвекинотской ГРЭС в количестве 5 шт.</t>
  </si>
  <si>
    <t>K_524-ЭГ-н-65</t>
  </si>
  <si>
    <t>Номер группы инвестиционных проектов</t>
  </si>
  <si>
    <t>Идентификатор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</si>
  <si>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 рублей (без НДС)</t>
  </si>
  <si>
    <t xml:space="preserve">Остаток освоения капитальных вложений 
на  конец отчетного периода,  
млн рублей 
(без НДС) </t>
  </si>
  <si>
    <t xml:space="preserve">Отклонение от плана освоения по итогам отчетного периода </t>
  </si>
  <si>
    <t>Реконструкция системы возбуждения турбогенераторов филиала Чаунская ТЭЦ, с разработкой проекта</t>
  </si>
  <si>
    <t>K_524-ЧТ-29</t>
  </si>
  <si>
    <t>Модернизация топливоподачи котлоагрегатов Эгвекинотской ГРЭС ст. №3,4 (монтаж АСУ ТП топливными трактами)</t>
  </si>
  <si>
    <t>K_524-ЭГ-03</t>
  </si>
  <si>
    <t>Приобретение спектрофотометра для нужд ОП Анадырская ТЭЦ в кол. 2 шт.</t>
  </si>
  <si>
    <t>K_524-АТ-н-65</t>
  </si>
  <si>
    <t>Приобретение анализатора влажности угля для нужд филиала Эгвекинотская ГРЭС в кол. 1 шт.</t>
  </si>
  <si>
    <t>K_524-ЭГ-н-72</t>
  </si>
  <si>
    <t>нд</t>
  </si>
  <si>
    <t>Утвержденные плановые значения показателей приведены в соответствии с приказом Минэнерго России от 28.12.2020 № 27@ «Об утверждении инвестиционной программы АО «Чукотэнерго» на 2020 – 2024 годы"</t>
  </si>
  <si>
    <t>Модернизация топливоподачи котлоагрегатов Эгвекинотской ГРЭС ст. №1,2 (монтаж АСУ ТП топливными трактами)</t>
  </si>
  <si>
    <t>K_524-ЭГ-05</t>
  </si>
  <si>
    <r>
      <t xml:space="preserve">Год раскрытия информации: </t>
    </r>
    <r>
      <rPr>
        <b/>
        <u/>
        <sz val="14"/>
        <rFont val="Times New Roman"/>
        <family val="1"/>
        <charset val="204"/>
      </rPr>
      <t xml:space="preserve"> 2021 </t>
    </r>
    <r>
      <rPr>
        <b/>
        <sz val="14"/>
        <rFont val="Times New Roman"/>
        <family val="1"/>
        <charset val="204"/>
      </rPr>
      <t>год</t>
    </r>
  </si>
  <si>
    <t xml:space="preserve">Остаток освоения капитальных вложений 
на  01.01.2021 года,  
млн рублей 
(без НДС) </t>
  </si>
  <si>
    <t xml:space="preserve">Освоение капитальных вложений 2021 года, 
млн рублей (без НДС) </t>
  </si>
  <si>
    <t xml:space="preserve">Фактический объем освоения капитальных вложений на  01.01. 2021 года в прогнозных ценах соответствующих лет, млн рублей 
(без НДС) </t>
  </si>
  <si>
    <t>Разработка проекта на модернизацию устройств релейной защиты и автоматики</t>
  </si>
  <si>
    <t>K_524-ИА-02</t>
  </si>
  <si>
    <t>Приобретение вахтового автобуса УРАЛ для нужд филиала Северные электрические сети в кол. 1 шт.</t>
  </si>
  <si>
    <t>K_524-СЭС-н-14</t>
  </si>
  <si>
    <t>Приобретение вездехода МТЛБУ (с системой ГЛОНАС) для нужд филиала Северные электрические сети в кол. 1 шт.</t>
  </si>
  <si>
    <t>K_524-СЭС-н-15</t>
  </si>
  <si>
    <t>Приобретение УАЗ "Патриот" для нужд филиала Северные электрические сети в кол. 1 шт.</t>
  </si>
  <si>
    <t>K_524-СЭС-н-16</t>
  </si>
  <si>
    <t>Приобретение бульдозера Т10М (Т-170) для нужд филиала Северные электрические сети в кол. 1 шт.</t>
  </si>
  <si>
    <t>K_524-СЭС-н-17</t>
  </si>
  <si>
    <t>Приобретение мототехники (снегоходы) для нужд филиала Северные электрические сети в кол. 2 шт.</t>
  </si>
  <si>
    <t>K_524-СЭС-н-37</t>
  </si>
  <si>
    <t>Приобретение модулей и медиаконвертеров для нужд филиала СЭС в количестве 6 шт.</t>
  </si>
  <si>
    <t>L_524-СЭС-2021-н-01</t>
  </si>
  <si>
    <t>Замена свинцово-кислотной аккумуляторной батареи типа СК-10 филиала Чаунская ТЭЦ, с разработкой проекта</t>
  </si>
  <si>
    <t>K_524-ЧТ-28</t>
  </si>
  <si>
    <t>Реконструкция градирни станционной №1 с установкой чаши бассейна из полимерных материалов, антикоррозионным покрытием м/к башни Анадырской ТЭЦ, с разработкой проекта</t>
  </si>
  <si>
    <t>K_524-АТ-48</t>
  </si>
  <si>
    <t>Строительство производственно-жилого здания подстанции "Комсомольский" для круглосуточного обслуживания оборудования оперативным персоналом с дежурством на дому (~100 кв.м.) нужд филиала Северные электрические сети</t>
  </si>
  <si>
    <t>K_524-СЭС-28</t>
  </si>
  <si>
    <t>Строительство быстровозводимого здания под гараж для колесного автотранспорта  (15х30) нужд филиала Северные электрические сети</t>
  </si>
  <si>
    <t>K_524-СЭС-29</t>
  </si>
  <si>
    <t>Приобретение вертикально-сверлильного станка 2 RS50 для нужд ОП Анадырская ТЭЦ в кол. 1 шт.</t>
  </si>
  <si>
    <t>K_524-АТ-н-64</t>
  </si>
  <si>
    <t>Приобретение шкафа для нагревательного оборудования ЛАБ-1800 ШВ-Н  для нужд ОП Анадырская ТЭЦ в кол. 1 шт.</t>
  </si>
  <si>
    <t>K_524-АТ-н-73</t>
  </si>
  <si>
    <t>Приобретение шкафа для нагревательного оборудования ЛАБ-1600 ШВп  для нужд ОП Анадырская ТЭЦ в кол. 2 шт.</t>
  </si>
  <si>
    <t>K_524-АТ-н-74</t>
  </si>
  <si>
    <t>Приобретение пароконвектомата ITERMA G6  для нужд ОП Анадырская ТЭЦ в кол. 1 шт.</t>
  </si>
  <si>
    <t>K_524-АТ-н-76</t>
  </si>
  <si>
    <t>Приобретение бортового автомобиля Урал-NEXT 4320 с КМУ для нужд ОП Анадырская ТЭЦ в кол. 1 шт.</t>
  </si>
  <si>
    <t>K_524-АТ-н-84</t>
  </si>
  <si>
    <t>Приобретение КАМАЗа 65115-017 для нужд филиала Чаунская ТЭЦ в кол. 1 шт.</t>
  </si>
  <si>
    <t>K_524-ЧТ-н-21</t>
  </si>
  <si>
    <t>Приобретение бульдозера Б10м для нужд филиала Чаунская ТЭЦ в кол. 1 шт.</t>
  </si>
  <si>
    <t>K_524-ЧТ-н-22</t>
  </si>
  <si>
    <t>Приобретение генератора технической частоты ГТЧ-3М для нужд филиала Чаунская ТЭЦ в кол. 2 шт.</t>
  </si>
  <si>
    <t>K_524-ЧТ-н-25</t>
  </si>
  <si>
    <t>Приобретение вездеходного транспортного средства для нужд филиала Эгвекинотская ГРЭС в кол. 1 шт.</t>
  </si>
  <si>
    <t>K_524-ЭГ-н-36</t>
  </si>
  <si>
    <t>Приобретение вахтового автобуса УРАЛ 3255 00110 41 (30 посад мест) на базе шасси УРАЛ 4320-40 для нужд филиала Эгвекинотская ГРЭС в кол. 1 шт.</t>
  </si>
  <si>
    <t>K_524-ЭГ-н-23</t>
  </si>
  <si>
    <t>Приобретение станка вертикально-сверлильного 2АС132-01 для нужд филиала Эгвекинотская ГРЭС в кол. 1 шт.</t>
  </si>
  <si>
    <t>K_524-ЭГ-н-70</t>
  </si>
  <si>
    <t>Приобретение крана козлового с электрическим управлением г/п 5 т для нужд филиала Эгвекинотская ГРЭС в кол. 1 шт.</t>
  </si>
  <si>
    <t>K_524-ЭГ-н-71</t>
  </si>
  <si>
    <t>Приобретение кондуктометра "Марк-603" для нужд филиала Эгвекинотская ГРЭС в кол. 1 шт.</t>
  </si>
  <si>
    <t>K_524-ЭГ-н-73</t>
  </si>
  <si>
    <t>Приобретение шкивного электромагнитного железоотделителя (магнитного сепаратора) ЭМШ-6365 для нужд филиала Эгвекинотская ГРЭС в кол. 2 шт.</t>
  </si>
  <si>
    <t>K_524-ЭГ-н-32</t>
  </si>
  <si>
    <t>Приобретение серверного оборудования для нужд филиалов и исполнительного аппарата АО "Чукотэнерго" в кол. 4 шт.</t>
  </si>
  <si>
    <t>Приобретение печатной техники для для нужд филиалов и исполнительного аппарата АО "Чукотэнерго" (в кол. 47 шт. МФУ Work Centre)</t>
  </si>
  <si>
    <t>K_524-ИА-н-07</t>
  </si>
  <si>
    <t>Приобретение АРМов (автоматизированных рабочих мест)  для нужд филиалов и исполнительного аппарата АО "Чукотэнерго" в кол. 300 шт.</t>
  </si>
  <si>
    <t>K_524-ИА-н-08</t>
  </si>
  <si>
    <t>Реконструкция ОРУ 6/35/110 кВ филиала Чаунская ТЭЦ с заменой масляных выключателей 110 кВ на элегазовые выключатели 110 кВ (3 шт.)</t>
  </si>
  <si>
    <t>K_524-ЧТ-27</t>
  </si>
  <si>
    <t>Приобретение генератора технической частоты ГТЧ-ОЗМ для нужд филиала Северные электрические сети в кол. 1 шт.</t>
  </si>
  <si>
    <t>K-524-CЭC-2020-н-03</t>
  </si>
  <si>
    <t>Приобретение Снегоболотохода Хищник  для нужд ОП Анадырская ТЭЦ в кол. 1 шт.</t>
  </si>
  <si>
    <t>L_524-АТ-н-99</t>
  </si>
  <si>
    <t>Приобретение снегоходов Вектор 1000 для нужд Анадырской ТЭЦ (2 шт.)</t>
  </si>
  <si>
    <t>L_524-АТ-н-101</t>
  </si>
  <si>
    <t>Приобретение микроампервольтметра М2042,  для нужд филиала Чаунская ТЭЦ в кол. 1 шт.</t>
  </si>
  <si>
    <t>L_524-ЧТ-н-50</t>
  </si>
  <si>
    <t>Приобретение персонального компьютера для нужд исполнительного аппарата АО "Чукотэнерго" в кол. 1 шт.</t>
  </si>
  <si>
    <t>К_524-ИА-2020-н-03</t>
  </si>
  <si>
    <r>
      <t xml:space="preserve">за  </t>
    </r>
    <r>
      <rPr>
        <b/>
        <u/>
        <sz val="14"/>
        <rFont val="Times New Roman"/>
        <family val="1"/>
        <charset val="204"/>
      </rPr>
      <t>I квартал  2021  года</t>
    </r>
  </si>
  <si>
    <t>реквизиты решения органа исполнительной власти, утвердившего инвестиционную программу</t>
  </si>
  <si>
    <t>полное наименование субъекта электроэнергетики</t>
  </si>
  <si>
    <t>Причина отклонений - корректировка объемов по контракту от 25.06.2020 №25-2020 связаны с поздним становлением автозимников в строительный сезон 2020/2021 года, а также неудовлетворительным состоянием автозимников, что привело к невозможности своевременной доставки грузов из порта Певек в Билибино и, соответственно, срыву запланированных объемов строительства</t>
  </si>
  <si>
    <t>Модернизация системы возбуждения турбогенератора ст. №3 Эгвекинотской ГРЭС</t>
  </si>
  <si>
    <t>K_524-ЭГ-38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</si>
</sst>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_-* #,##0.00_р_._-;\-* #,##0.00_р_._-;_-* &quot;-&quot;???_р_._-;_-@_-"/>
    <numFmt numFmtId="168" formatCode="#,##0.00,"/>
    <numFmt numFmtId="169" formatCode="0.0000000000"/>
    <numFmt numFmtId="170" formatCode="0.00000"/>
    <numFmt numFmtId="171" formatCode="0.000000000%"/>
    <numFmt numFmtId="172" formatCode="0.0000000000000"/>
    <numFmt numFmtId="173" formatCode="0.0000000000%"/>
    <numFmt numFmtId="174" formatCode="_-* #,##0_р_._-;\-* #,##0_р_._-;_-* &quot;-&quot;_р_._-;_-@_-"/>
    <numFmt numFmtId="175" formatCode="_-* #,##0.00&quot;р.&quot;_-;\-* #,##0.00&quot;р.&quot;_-;_-* &quot;-&quot;??&quot;р.&quot;_-;_-@_-"/>
    <numFmt numFmtId="176" formatCode="0.0"/>
    <numFmt numFmtId="177" formatCode="_-* #,##0.00_-;_-* #,##0.00\-;_-* &quot;-&quot;??_-;_-@_-"/>
    <numFmt numFmtId="178" formatCode="_-* #,##0_$_-;\-* #,##0_$_-;_-* &quot;-&quot;_$_-;_-@_-"/>
    <numFmt numFmtId="179" formatCode="_-* #,##0.00_$_-;\-* #,##0.00_$_-;_-* &quot;-&quot;??_$_-;_-@_-"/>
    <numFmt numFmtId="180" formatCode="&quot;$&quot;#,##0_);[Red]\(&quot;$&quot;#,##0\)"/>
    <numFmt numFmtId="181" formatCode="_-* #,##0.00&quot;$&quot;_-;\-* #,##0.00&quot;$&quot;_-;_-* &quot;-&quot;??&quot;$&quot;_-;_-@_-"/>
    <numFmt numFmtId="182" formatCode="General_)"/>
    <numFmt numFmtId="183" formatCode="0.0000000"/>
  </numFmts>
  <fonts count="70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2"/>
      <color indexed="8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name val="Arial"/>
      <family val="1"/>
    </font>
    <font>
      <b/>
      <i/>
      <sz val="12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Helv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0"/>
      <name val="MS Sans Serif"/>
      <family val="2"/>
      <charset val="204"/>
    </font>
    <font>
      <sz val="18"/>
      <name val="News Gothic MT"/>
      <charset val="204"/>
    </font>
    <font>
      <sz val="8"/>
      <name val="News Gothic MT"/>
      <charset val="204"/>
    </font>
    <font>
      <i/>
      <sz val="12"/>
      <name val="News Gothic MT"/>
      <charset val="204"/>
    </font>
    <font>
      <sz val="12"/>
      <name val="Symbol"/>
      <family val="1"/>
      <charset val="2"/>
    </font>
    <font>
      <sz val="18"/>
      <name val="Symbol"/>
      <family val="1"/>
      <charset val="2"/>
    </font>
    <font>
      <sz val="8"/>
      <name val="Symbol"/>
      <family val="1"/>
      <charset val="2"/>
    </font>
    <font>
      <i/>
      <sz val="12"/>
      <name val="Symbol"/>
      <family val="1"/>
      <charset val="2"/>
    </font>
    <font>
      <sz val="12"/>
      <name val="News Gothic MT"/>
      <charset val="204"/>
    </font>
    <font>
      <sz val="8"/>
      <name val="Helv"/>
      <charset val="204"/>
    </font>
    <font>
      <sz val="8"/>
      <name val="Helv"/>
    </font>
    <font>
      <sz val="10"/>
      <name val="Arial Cyr"/>
      <family val="2"/>
      <charset val="204"/>
    </font>
    <font>
      <sz val="12"/>
      <name val="Arial"/>
      <family val="2"/>
      <charset val="204"/>
    </font>
    <font>
      <b/>
      <sz val="18"/>
      <name val="Arial"/>
      <family val="2"/>
      <charset val="204"/>
    </font>
    <font>
      <b/>
      <sz val="12"/>
      <name val="Arial"/>
      <family val="2"/>
      <charset val="204"/>
    </font>
    <font>
      <b/>
      <sz val="10"/>
      <color indexed="12"/>
      <name val="Arial Cyr"/>
      <family val="2"/>
      <charset val="204"/>
    </font>
    <font>
      <sz val="11"/>
      <name val="Times New Roman Cyr"/>
      <family val="1"/>
      <charset val="204"/>
    </font>
    <font>
      <sz val="10"/>
      <name val="NTHarmonica"/>
    </font>
    <font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10"/>
      <name val="Times New Roman CYR"/>
      <charset val="204"/>
    </font>
    <font>
      <sz val="8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</borders>
  <cellStyleXfs count="448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8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7" fillId="0" borderId="0"/>
    <xf numFmtId="0" fontId="31" fillId="0" borderId="0"/>
    <xf numFmtId="0" fontId="31" fillId="0" borderId="0"/>
    <xf numFmtId="164" fontId="7" fillId="0" borderId="0" applyFont="0" applyFill="0" applyBorder="0" applyAlignment="0" applyProtection="0"/>
    <xf numFmtId="165" fontId="31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6" fillId="0" borderId="0"/>
    <xf numFmtId="0" fontId="5" fillId="0" borderId="0"/>
    <xf numFmtId="0" fontId="36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7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3" fillId="0" borderId="0"/>
    <xf numFmtId="0" fontId="8" fillId="0" borderId="0"/>
    <xf numFmtId="9" fontId="31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38" fillId="0" borderId="0"/>
    <xf numFmtId="0" fontId="41" fillId="0" borderId="0"/>
    <xf numFmtId="0" fontId="41" fillId="0" borderId="0"/>
    <xf numFmtId="0" fontId="27" fillId="0" borderId="0"/>
    <xf numFmtId="0" fontId="27" fillId="0" borderId="0"/>
    <xf numFmtId="0" fontId="27" fillId="0" borderId="0"/>
    <xf numFmtId="0" fontId="2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7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5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38" fillId="0" borderId="0"/>
    <xf numFmtId="0" fontId="38" fillId="0" borderId="0"/>
    <xf numFmtId="0" fontId="27" fillId="0" borderId="0"/>
    <xf numFmtId="0" fontId="27" fillId="0" borderId="0"/>
    <xf numFmtId="0" fontId="27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27" fillId="0" borderId="0"/>
    <xf numFmtId="0" fontId="38" fillId="0" borderId="0"/>
    <xf numFmtId="0" fontId="45" fillId="0" borderId="0"/>
    <xf numFmtId="0" fontId="27" fillId="0" borderId="0"/>
    <xf numFmtId="0" fontId="38" fillId="0" borderId="0"/>
    <xf numFmtId="0" fontId="38" fillId="0" borderId="0"/>
    <xf numFmtId="0" fontId="27" fillId="0" borderId="0"/>
    <xf numFmtId="0" fontId="27" fillId="0" borderId="0"/>
    <xf numFmtId="175" fontId="46" fillId="0" borderId="0">
      <protection locked="0"/>
    </xf>
    <xf numFmtId="175" fontId="46" fillId="0" borderId="0">
      <protection locked="0"/>
    </xf>
    <xf numFmtId="177" fontId="27" fillId="0" borderId="0">
      <protection locked="0"/>
    </xf>
    <xf numFmtId="177" fontId="27" fillId="0" borderId="0">
      <protection locked="0"/>
    </xf>
    <xf numFmtId="175" fontId="46" fillId="0" borderId="0">
      <protection locked="0"/>
    </xf>
    <xf numFmtId="177" fontId="27" fillId="0" borderId="0">
      <protection locked="0"/>
    </xf>
    <xf numFmtId="0" fontId="46" fillId="0" borderId="23">
      <protection locked="0"/>
    </xf>
    <xf numFmtId="0" fontId="47" fillId="0" borderId="0">
      <protection locked="0"/>
    </xf>
    <xf numFmtId="0" fontId="47" fillId="0" borderId="0">
      <protection locked="0"/>
    </xf>
    <xf numFmtId="177" fontId="27" fillId="0" borderId="23">
      <protection locked="0"/>
    </xf>
    <xf numFmtId="178" fontId="31" fillId="0" borderId="0" applyFont="0" applyFill="0" applyBorder="0" applyAlignment="0" applyProtection="0"/>
    <xf numFmtId="179" fontId="31" fillId="0" borderId="0" applyFont="0" applyFill="0" applyBorder="0" applyAlignment="0" applyProtection="0"/>
    <xf numFmtId="180" fontId="48" fillId="0" borderId="0" applyFont="0" applyFill="0" applyBorder="0" applyAlignment="0" applyProtection="0"/>
    <xf numFmtId="181" fontId="31" fillId="0" borderId="0" applyFon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7" fillId="0" borderId="0"/>
    <xf numFmtId="0" fontId="58" fillId="0" borderId="0" applyNumberFormat="0">
      <alignment horizontal="left"/>
    </xf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182" fontId="59" fillId="0" borderId="24">
      <protection locked="0"/>
    </xf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60" fillId="0" borderId="0" applyNumberFormat="0" applyFill="0" applyBorder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182" fontId="63" fillId="25" borderId="24"/>
    <xf numFmtId="0" fontId="18" fillId="0" borderId="6" applyNumberFormat="0" applyFill="0" applyAlignment="0" applyProtection="0"/>
    <xf numFmtId="0" fontId="60" fillId="0" borderId="23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8" fillId="0" borderId="0"/>
    <xf numFmtId="0" fontId="27" fillId="0" borderId="0"/>
    <xf numFmtId="0" fontId="28" fillId="0" borderId="0"/>
    <xf numFmtId="0" fontId="27" fillId="0" borderId="0"/>
    <xf numFmtId="0" fontId="28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36" fillId="0" borderId="0"/>
    <xf numFmtId="0" fontId="1" fillId="0" borderId="0"/>
    <xf numFmtId="0" fontId="1" fillId="0" borderId="0"/>
    <xf numFmtId="0" fontId="8" fillId="0" borderId="0"/>
    <xf numFmtId="0" fontId="22" fillId="3" borderId="0" applyNumberFormat="0" applyBorder="0" applyAlignment="0" applyProtection="0"/>
    <xf numFmtId="176" fontId="64" fillId="26" borderId="22" applyNumberFormat="0" applyBorder="0" applyAlignment="0">
      <alignment vertical="center"/>
      <protection locked="0"/>
    </xf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1" fontId="56" fillId="0" borderId="0" applyFill="0" applyBorder="0" applyAlignment="0" applyProtection="0"/>
    <xf numFmtId="0" fontId="25" fillId="0" borderId="0" applyNumberFormat="0" applyFill="0" applyBorder="0" applyAlignment="0" applyProtection="0"/>
    <xf numFmtId="174" fontId="65" fillId="0" borderId="0" applyFont="0" applyFill="0" applyBorder="0" applyAlignment="0" applyProtection="0"/>
    <xf numFmtId="164" fontId="65" fillId="0" borderId="0" applyFont="0" applyFill="0" applyBorder="0" applyAlignment="0" applyProtection="0"/>
    <xf numFmtId="2" fontId="60" fillId="0" borderId="0" applyFill="0" applyBorder="0" applyAlignment="0" applyProtection="0"/>
    <xf numFmtId="164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6" fillId="4" borderId="0" applyNumberFormat="0" applyBorder="0" applyAlignment="0" applyProtection="0"/>
    <xf numFmtId="175" fontId="46" fillId="0" borderId="0">
      <protection locked="0"/>
    </xf>
    <xf numFmtId="0" fontId="66" fillId="0" borderId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66" fillId="0" borderId="0"/>
    <xf numFmtId="0" fontId="66" fillId="0" borderId="0"/>
    <xf numFmtId="0" fontId="66" fillId="0" borderId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27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67" fillId="0" borderId="0"/>
    <xf numFmtId="0" fontId="1" fillId="0" borderId="0"/>
    <xf numFmtId="0" fontId="8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43" fontId="8" fillId="0" borderId="0" applyFont="0" applyFill="0" applyBorder="0" applyAlignment="0" applyProtection="0"/>
    <xf numFmtId="0" fontId="1" fillId="0" borderId="0"/>
    <xf numFmtId="0" fontId="1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31" fillId="0" borderId="0"/>
    <xf numFmtId="44" fontId="1" fillId="0" borderId="0" applyFont="0" applyFill="0" applyBorder="0" applyAlignment="0" applyProtection="0"/>
    <xf numFmtId="175" fontId="68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0" fontId="41" fillId="0" borderId="0"/>
    <xf numFmtId="0" fontId="66" fillId="0" borderId="0"/>
    <xf numFmtId="0" fontId="66" fillId="0" borderId="0"/>
    <xf numFmtId="164" fontId="27" fillId="0" borderId="0" applyFont="0" applyFill="0" applyBorder="0" applyAlignment="0" applyProtection="0"/>
    <xf numFmtId="0" fontId="69" fillId="0" borderId="0"/>
    <xf numFmtId="0" fontId="1" fillId="0" borderId="0"/>
  </cellStyleXfs>
  <cellXfs count="155">
    <xf numFmtId="0" fontId="0" fillId="0" borderId="0" xfId="0"/>
    <xf numFmtId="0" fontId="8" fillId="0" borderId="0" xfId="37" applyFont="1" applyFill="1"/>
    <xf numFmtId="0" fontId="8" fillId="0" borderId="0" xfId="37" applyFont="1" applyFill="1" applyBorder="1"/>
    <xf numFmtId="0" fontId="35" fillId="0" borderId="0" xfId="0" applyFont="1" applyFill="1" applyAlignment="1"/>
    <xf numFmtId="0" fontId="35" fillId="0" borderId="0" xfId="37" applyFont="1" applyFill="1" applyAlignment="1">
      <alignment wrapText="1"/>
    </xf>
    <xf numFmtId="0" fontId="32" fillId="0" borderId="0" xfId="37" applyFont="1" applyFill="1" applyAlignment="1">
      <alignment horizontal="right"/>
    </xf>
    <xf numFmtId="0" fontId="29" fillId="0" borderId="0" xfId="54" applyFont="1" applyFill="1" applyAlignment="1">
      <alignment vertical="center"/>
    </xf>
    <xf numFmtId="0" fontId="33" fillId="0" borderId="0" xfId="54" applyFont="1" applyFill="1" applyAlignment="1">
      <alignment vertical="center"/>
    </xf>
    <xf numFmtId="9" fontId="8" fillId="0" borderId="0" xfId="104" applyFont="1" applyFill="1"/>
    <xf numFmtId="0" fontId="35" fillId="0" borderId="0" xfId="37" applyFont="1" applyFill="1" applyBorder="1" applyAlignment="1"/>
    <xf numFmtId="0" fontId="34" fillId="0" borderId="0" xfId="54" applyFont="1" applyFill="1" applyAlignment="1">
      <alignment vertical="center"/>
    </xf>
    <xf numFmtId="169" fontId="8" fillId="0" borderId="0" xfId="37" applyNumberFormat="1" applyFont="1" applyFill="1"/>
    <xf numFmtId="0" fontId="35" fillId="0" borderId="0" xfId="37" applyFont="1" applyFill="1" applyBorder="1" applyAlignment="1">
      <alignment horizontal="center"/>
    </xf>
    <xf numFmtId="0" fontId="29" fillId="0" borderId="0" xfId="54" applyFont="1" applyFill="1" applyAlignment="1">
      <alignment horizontal="center" vertical="center"/>
    </xf>
    <xf numFmtId="49" fontId="29" fillId="24" borderId="10" xfId="54" applyNumberFormat="1" applyFont="1" applyFill="1" applyBorder="1" applyAlignment="1">
      <alignment horizontal="center" vertical="center"/>
    </xf>
    <xf numFmtId="49" fontId="8" fillId="24" borderId="10" xfId="54" applyNumberFormat="1" applyFont="1" applyFill="1" applyBorder="1" applyAlignment="1">
      <alignment horizontal="center" vertical="center"/>
    </xf>
    <xf numFmtId="2" fontId="8" fillId="24" borderId="10" xfId="0" applyNumberFormat="1" applyFont="1" applyFill="1" applyBorder="1" applyAlignment="1">
      <alignment horizontal="center" vertical="center" wrapText="1"/>
    </xf>
    <xf numFmtId="0" fontId="30" fillId="24" borderId="10" xfId="54" applyFont="1" applyFill="1" applyBorder="1" applyAlignment="1">
      <alignment horizontal="center" vertical="center" wrapText="1"/>
    </xf>
    <xf numFmtId="2" fontId="8" fillId="24" borderId="13" xfId="0" applyNumberFormat="1" applyFont="1" applyFill="1" applyBorder="1" applyAlignment="1">
      <alignment horizontal="center" vertical="center" wrapText="1"/>
    </xf>
    <xf numFmtId="0" fontId="8" fillId="24" borderId="10" xfId="0" applyFont="1" applyFill="1" applyBorder="1" applyAlignment="1">
      <alignment horizontal="center" vertical="center" wrapText="1"/>
    </xf>
    <xf numFmtId="0" fontId="8" fillId="24" borderId="0" xfId="37" applyFont="1" applyFill="1"/>
    <xf numFmtId="0" fontId="9" fillId="24" borderId="10" xfId="37" applyFont="1" applyFill="1" applyBorder="1" applyAlignment="1">
      <alignment horizontal="center" vertical="center" wrapText="1"/>
    </xf>
    <xf numFmtId="2" fontId="35" fillId="24" borderId="10" xfId="37" applyNumberFormat="1" applyFont="1" applyFill="1" applyBorder="1" applyAlignment="1">
      <alignment horizontal="center" vertical="center" wrapText="1"/>
    </xf>
    <xf numFmtId="0" fontId="8" fillId="0" borderId="0" xfId="104" applyNumberFormat="1" applyFont="1" applyFill="1"/>
    <xf numFmtId="172" fontId="8" fillId="0" borderId="0" xfId="104" applyNumberFormat="1" applyFont="1" applyFill="1"/>
    <xf numFmtId="0" fontId="9" fillId="0" borderId="0" xfId="37" applyFont="1" applyFill="1"/>
    <xf numFmtId="169" fontId="9" fillId="0" borderId="0" xfId="37" applyNumberFormat="1" applyFont="1" applyFill="1"/>
    <xf numFmtId="9" fontId="9" fillId="0" borderId="0" xfId="104" applyFont="1" applyFill="1"/>
    <xf numFmtId="2" fontId="9" fillId="24" borderId="10" xfId="37" applyNumberFormat="1" applyFont="1" applyFill="1" applyBorder="1" applyAlignment="1">
      <alignment horizontal="center" vertical="center" wrapText="1"/>
    </xf>
    <xf numFmtId="171" fontId="9" fillId="0" borderId="0" xfId="104" applyNumberFormat="1" applyFont="1" applyFill="1"/>
    <xf numFmtId="2" fontId="9" fillId="0" borderId="0" xfId="37" applyNumberFormat="1" applyFont="1" applyFill="1"/>
    <xf numFmtId="2" fontId="9" fillId="24" borderId="10" xfId="0" applyNumberFormat="1" applyFont="1" applyFill="1" applyBorder="1" applyAlignment="1">
      <alignment horizontal="center" vertical="center" wrapText="1"/>
    </xf>
    <xf numFmtId="2" fontId="9" fillId="24" borderId="13" xfId="0" applyNumberFormat="1" applyFont="1" applyFill="1" applyBorder="1" applyAlignment="1">
      <alignment horizontal="center" vertical="center" wrapText="1"/>
    </xf>
    <xf numFmtId="173" fontId="9" fillId="0" borderId="0" xfId="104" applyNumberFormat="1" applyFont="1" applyFill="1"/>
    <xf numFmtId="9" fontId="8" fillId="24" borderId="10" xfId="104" applyNumberFormat="1" applyFont="1" applyFill="1" applyBorder="1" applyAlignment="1">
      <alignment horizontal="center" vertical="center" wrapText="1"/>
    </xf>
    <xf numFmtId="0" fontId="9" fillId="24" borderId="0" xfId="37" applyFont="1" applyFill="1"/>
    <xf numFmtId="0" fontId="9" fillId="24" borderId="17" xfId="37" applyFont="1" applyFill="1" applyBorder="1" applyAlignment="1">
      <alignment horizontal="center" vertical="center" wrapText="1"/>
    </xf>
    <xf numFmtId="49" fontId="30" fillId="24" borderId="10" xfId="54" applyNumberFormat="1" applyFont="1" applyFill="1" applyBorder="1" applyAlignment="1">
      <alignment horizontal="center" vertical="center"/>
    </xf>
    <xf numFmtId="0" fontId="9" fillId="24" borderId="10" xfId="0" applyFont="1" applyFill="1" applyBorder="1" applyAlignment="1">
      <alignment horizontal="center" vertical="center" wrapText="1"/>
    </xf>
    <xf numFmtId="10" fontId="9" fillId="24" borderId="10" xfId="104" applyNumberFormat="1" applyFont="1" applyFill="1" applyBorder="1" applyAlignment="1">
      <alignment horizontal="center" vertical="center" wrapText="1"/>
    </xf>
    <xf numFmtId="0" fontId="42" fillId="24" borderId="10" xfId="54" applyFont="1" applyFill="1" applyBorder="1" applyAlignment="1">
      <alignment horizontal="center" vertical="center" wrapText="1"/>
    </xf>
    <xf numFmtId="10" fontId="8" fillId="24" borderId="10" xfId="104" applyNumberFormat="1" applyFont="1" applyFill="1" applyBorder="1" applyAlignment="1">
      <alignment horizontal="center" vertical="center" wrapText="1"/>
    </xf>
    <xf numFmtId="167" fontId="9" fillId="24" borderId="10" xfId="0" applyNumberFormat="1" applyFont="1" applyFill="1" applyBorder="1" applyAlignment="1">
      <alignment horizontal="center" vertical="center" wrapText="1"/>
    </xf>
    <xf numFmtId="167" fontId="9" fillId="24" borderId="10" xfId="0" applyNumberFormat="1" applyFont="1" applyFill="1" applyBorder="1" applyAlignment="1">
      <alignment vertical="center" wrapText="1"/>
    </xf>
    <xf numFmtId="0" fontId="9" fillId="24" borderId="13" xfId="0" applyFont="1" applyFill="1" applyBorder="1" applyAlignment="1">
      <alignment horizontal="center" vertical="center" wrapText="1"/>
    </xf>
    <xf numFmtId="49" fontId="30" fillId="24" borderId="13" xfId="54" applyNumberFormat="1" applyFont="1" applyFill="1" applyBorder="1" applyAlignment="1">
      <alignment horizontal="center" vertical="center"/>
    </xf>
    <xf numFmtId="0" fontId="30" fillId="24" borderId="13" xfId="54" applyFont="1" applyFill="1" applyBorder="1" applyAlignment="1">
      <alignment horizontal="center" vertical="center" wrapText="1"/>
    </xf>
    <xf numFmtId="49" fontId="30" fillId="24" borderId="10" xfId="54" applyNumberFormat="1" applyFont="1" applyFill="1" applyBorder="1" applyAlignment="1">
      <alignment horizontal="center" vertical="center" wrapText="1"/>
    </xf>
    <xf numFmtId="49" fontId="9" fillId="24" borderId="10" xfId="0" applyNumberFormat="1" applyFont="1" applyFill="1" applyBorder="1" applyAlignment="1">
      <alignment horizontal="center" vertical="center"/>
    </xf>
    <xf numFmtId="0" fontId="44" fillId="24" borderId="10" xfId="0" applyFont="1" applyFill="1" applyBorder="1" applyAlignment="1">
      <alignment vertical="center" wrapText="1"/>
    </xf>
    <xf numFmtId="2" fontId="8" fillId="24" borderId="0" xfId="37" applyNumberFormat="1" applyFont="1" applyFill="1"/>
    <xf numFmtId="169" fontId="8" fillId="24" borderId="0" xfId="37" applyNumberFormat="1" applyFont="1" applyFill="1"/>
    <xf numFmtId="9" fontId="8" fillId="24" borderId="0" xfId="104" applyFont="1" applyFill="1"/>
    <xf numFmtId="170" fontId="8" fillId="24" borderId="0" xfId="37" applyNumberFormat="1" applyFont="1" applyFill="1"/>
    <xf numFmtId="0" fontId="9" fillId="24" borderId="10" xfId="37" applyFont="1" applyFill="1" applyBorder="1" applyAlignment="1">
      <alignment horizontal="center" vertical="center" wrapText="1"/>
    </xf>
    <xf numFmtId="169" fontId="9" fillId="24" borderId="0" xfId="37" applyNumberFormat="1" applyFont="1" applyFill="1"/>
    <xf numFmtId="9" fontId="9" fillId="24" borderId="0" xfId="104" applyFont="1" applyFill="1"/>
    <xf numFmtId="2" fontId="8" fillId="24" borderId="10" xfId="37" applyNumberFormat="1" applyFont="1" applyFill="1" applyBorder="1" applyAlignment="1">
      <alignment horizontal="center" vertical="center" wrapText="1"/>
    </xf>
    <xf numFmtId="0" fontId="29" fillId="24" borderId="10" xfId="0" applyFont="1" applyFill="1" applyBorder="1" applyAlignment="1">
      <alignment vertical="center" wrapText="1"/>
    </xf>
    <xf numFmtId="2" fontId="32" fillId="24" borderId="10" xfId="37" applyNumberFormat="1" applyFont="1" applyFill="1" applyBorder="1" applyAlignment="1">
      <alignment horizontal="center" vertical="center" wrapText="1"/>
    </xf>
    <xf numFmtId="4" fontId="8" fillId="24" borderId="10" xfId="109" applyNumberFormat="1" applyFont="1" applyFill="1" applyBorder="1" applyAlignment="1">
      <alignment horizontal="center" vertical="center" wrapText="1"/>
    </xf>
    <xf numFmtId="0" fontId="8" fillId="24" borderId="13" xfId="0" applyFont="1" applyFill="1" applyBorder="1" applyAlignment="1">
      <alignment horizontal="center" vertical="center" wrapText="1"/>
    </xf>
    <xf numFmtId="0" fontId="8" fillId="24" borderId="10" xfId="0" applyFont="1" applyFill="1" applyBorder="1" applyAlignment="1">
      <alignment vertical="center" wrapText="1"/>
    </xf>
    <xf numFmtId="1" fontId="32" fillId="24" borderId="10" xfId="110" applyNumberFormat="1" applyFont="1" applyFill="1" applyBorder="1" applyAlignment="1">
      <alignment horizontal="center" vertical="center" wrapText="1"/>
    </xf>
    <xf numFmtId="0" fontId="39" fillId="24" borderId="10" xfId="0" applyFont="1" applyFill="1" applyBorder="1" applyAlignment="1">
      <alignment vertical="center" wrapText="1"/>
    </xf>
    <xf numFmtId="0" fontId="29" fillId="24" borderId="10" xfId="56" applyFont="1" applyFill="1" applyBorder="1" applyAlignment="1">
      <alignment horizontal="center" vertical="center" wrapText="1"/>
    </xf>
    <xf numFmtId="0" fontId="29" fillId="24" borderId="10" xfId="56" applyFont="1" applyFill="1" applyBorder="1" applyAlignment="1">
      <alignment horizontal="left" vertical="center" wrapText="1"/>
    </xf>
    <xf numFmtId="168" fontId="8" fillId="24" borderId="10" xfId="108" applyNumberFormat="1" applyFont="1" applyFill="1" applyBorder="1" applyAlignment="1">
      <alignment horizontal="center" vertical="center"/>
    </xf>
    <xf numFmtId="0" fontId="29" fillId="24" borderId="10" xfId="0" applyFont="1" applyFill="1" applyBorder="1" applyAlignment="1">
      <alignment horizontal="center" vertical="center" wrapText="1"/>
    </xf>
    <xf numFmtId="1" fontId="8" fillId="24" borderId="12" xfId="110" applyNumberFormat="1" applyFont="1" applyFill="1" applyBorder="1" applyAlignment="1">
      <alignment horizontal="left" vertical="center" wrapText="1"/>
    </xf>
    <xf numFmtId="1" fontId="8" fillId="24" borderId="10" xfId="110" applyNumberFormat="1" applyFont="1" applyFill="1" applyBorder="1" applyAlignment="1">
      <alignment horizontal="center" vertical="center" wrapText="1"/>
    </xf>
    <xf numFmtId="49" fontId="29" fillId="24" borderId="10" xfId="54" applyNumberFormat="1" applyFont="1" applyFill="1" applyBorder="1" applyAlignment="1">
      <alignment vertical="center" wrapText="1"/>
    </xf>
    <xf numFmtId="1" fontId="8" fillId="24" borderId="10" xfId="110" applyNumberFormat="1" applyFont="1" applyFill="1" applyBorder="1" applyAlignment="1">
      <alignment horizontal="left" vertical="center" wrapText="1"/>
    </xf>
    <xf numFmtId="0" fontId="8" fillId="24" borderId="10" xfId="0" applyFont="1" applyFill="1" applyBorder="1" applyAlignment="1">
      <alignment horizontal="left" vertical="center" wrapText="1"/>
    </xf>
    <xf numFmtId="0" fontId="8" fillId="24" borderId="0" xfId="37" applyFont="1" applyFill="1"/>
    <xf numFmtId="2" fontId="8" fillId="24" borderId="10" xfId="37" applyNumberFormat="1" applyFont="1" applyFill="1" applyBorder="1" applyAlignment="1">
      <alignment horizontal="center" vertical="center" wrapText="1"/>
    </xf>
    <xf numFmtId="2" fontId="8" fillId="24" borderId="13" xfId="0" applyNumberFormat="1" applyFont="1" applyFill="1" applyBorder="1" applyAlignment="1">
      <alignment horizontal="center" vertical="center" wrapText="1"/>
    </xf>
    <xf numFmtId="169" fontId="8" fillId="24" borderId="0" xfId="37" applyNumberFormat="1" applyFont="1" applyFill="1"/>
    <xf numFmtId="10" fontId="9" fillId="24" borderId="10" xfId="104" applyNumberFormat="1" applyFont="1" applyFill="1" applyBorder="1" applyAlignment="1">
      <alignment horizontal="center" vertical="center" wrapText="1"/>
    </xf>
    <xf numFmtId="0" fontId="8" fillId="24" borderId="0" xfId="37" applyFont="1" applyFill="1"/>
    <xf numFmtId="2" fontId="8" fillId="24" borderId="10" xfId="37" applyNumberFormat="1" applyFont="1" applyFill="1" applyBorder="1" applyAlignment="1">
      <alignment horizontal="center" vertical="center" wrapText="1"/>
    </xf>
    <xf numFmtId="2" fontId="8" fillId="24" borderId="10" xfId="0" applyNumberFormat="1" applyFont="1" applyFill="1" applyBorder="1" applyAlignment="1">
      <alignment horizontal="center" vertical="center" wrapText="1"/>
    </xf>
    <xf numFmtId="169" fontId="8" fillId="24" borderId="0" xfId="37" applyNumberFormat="1" applyFont="1" applyFill="1"/>
    <xf numFmtId="0" fontId="8" fillId="24" borderId="0" xfId="37" applyFont="1" applyFill="1"/>
    <xf numFmtId="2" fontId="8" fillId="24" borderId="10" xfId="0" applyNumberFormat="1" applyFont="1" applyFill="1" applyBorder="1" applyAlignment="1">
      <alignment horizontal="center" vertical="center" wrapText="1"/>
    </xf>
    <xf numFmtId="49" fontId="8" fillId="24" borderId="10" xfId="54" applyNumberFormat="1" applyFont="1" applyFill="1" applyBorder="1" applyAlignment="1">
      <alignment horizontal="center" vertical="center"/>
    </xf>
    <xf numFmtId="169" fontId="8" fillId="24" borderId="0" xfId="37" applyNumberFormat="1" applyFont="1" applyFill="1"/>
    <xf numFmtId="0" fontId="8" fillId="24" borderId="10" xfId="269" applyFont="1" applyFill="1" applyBorder="1" applyAlignment="1">
      <alignment horizontal="center" vertical="center" wrapText="1"/>
    </xf>
    <xf numFmtId="0" fontId="8" fillId="24" borderId="0" xfId="37" applyFont="1" applyFill="1"/>
    <xf numFmtId="2" fontId="8" fillId="24" borderId="10" xfId="37" applyNumberFormat="1" applyFont="1" applyFill="1" applyBorder="1" applyAlignment="1">
      <alignment horizontal="center" vertical="center" wrapText="1"/>
    </xf>
    <xf numFmtId="2" fontId="8" fillId="24" borderId="10" xfId="0" applyNumberFormat="1" applyFont="1" applyFill="1" applyBorder="1" applyAlignment="1">
      <alignment horizontal="center" vertical="center" wrapText="1"/>
    </xf>
    <xf numFmtId="49" fontId="8" fillId="24" borderId="10" xfId="54" applyNumberFormat="1" applyFont="1" applyFill="1" applyBorder="1" applyAlignment="1">
      <alignment horizontal="center" vertical="center"/>
    </xf>
    <xf numFmtId="169" fontId="8" fillId="24" borderId="0" xfId="37" applyNumberFormat="1" applyFont="1" applyFill="1"/>
    <xf numFmtId="0" fontId="29" fillId="24" borderId="10" xfId="231" applyNumberFormat="1" applyFont="1" applyFill="1" applyBorder="1" applyAlignment="1" applyProtection="1">
      <alignment vertical="center" wrapText="1"/>
    </xf>
    <xf numFmtId="0" fontId="29" fillId="24" borderId="10" xfId="231" applyNumberFormat="1" applyFont="1" applyFill="1" applyBorder="1" applyAlignment="1" applyProtection="1">
      <alignment horizontal="center" vertical="center" wrapText="1"/>
    </xf>
    <xf numFmtId="0" fontId="8" fillId="24" borderId="0" xfId="37" applyFont="1" applyFill="1"/>
    <xf numFmtId="0" fontId="9" fillId="24" borderId="10" xfId="37" applyFont="1" applyFill="1" applyBorder="1" applyAlignment="1">
      <alignment horizontal="center" vertical="center" wrapText="1"/>
    </xf>
    <xf numFmtId="2" fontId="9" fillId="24" borderId="10" xfId="37" applyNumberFormat="1" applyFont="1" applyFill="1" applyBorder="1" applyAlignment="1">
      <alignment horizontal="center" vertical="center" wrapText="1"/>
    </xf>
    <xf numFmtId="2" fontId="8" fillId="24" borderId="10" xfId="37" applyNumberFormat="1" applyFont="1" applyFill="1" applyBorder="1" applyAlignment="1">
      <alignment horizontal="center" vertical="center" wrapText="1"/>
    </xf>
    <xf numFmtId="2" fontId="8" fillId="24" borderId="10" xfId="0" applyNumberFormat="1" applyFont="1" applyFill="1" applyBorder="1" applyAlignment="1">
      <alignment horizontal="center" vertical="center" wrapText="1"/>
    </xf>
    <xf numFmtId="2" fontId="8" fillId="24" borderId="13" xfId="0" applyNumberFormat="1" applyFont="1" applyFill="1" applyBorder="1" applyAlignment="1">
      <alignment horizontal="center" vertical="center" wrapText="1"/>
    </xf>
    <xf numFmtId="0" fontId="8" fillId="24" borderId="10" xfId="0" applyFont="1" applyFill="1" applyBorder="1" applyAlignment="1">
      <alignment horizontal="center" vertical="center" wrapText="1"/>
    </xf>
    <xf numFmtId="49" fontId="8" fillId="24" borderId="10" xfId="54" applyNumberFormat="1" applyFont="1" applyFill="1" applyBorder="1" applyAlignment="1">
      <alignment horizontal="center" vertical="center"/>
    </xf>
    <xf numFmtId="2" fontId="9" fillId="24" borderId="10" xfId="0" applyNumberFormat="1" applyFont="1" applyFill="1" applyBorder="1" applyAlignment="1">
      <alignment horizontal="center" vertical="center" wrapText="1"/>
    </xf>
    <xf numFmtId="2" fontId="9" fillId="24" borderId="13" xfId="0" applyNumberFormat="1" applyFont="1" applyFill="1" applyBorder="1" applyAlignment="1">
      <alignment horizontal="center" vertical="center" wrapText="1"/>
    </xf>
    <xf numFmtId="0" fontId="9" fillId="24" borderId="0" xfId="37" applyFont="1" applyFill="1"/>
    <xf numFmtId="10" fontId="8" fillId="24" borderId="10" xfId="104" applyNumberFormat="1" applyFont="1" applyFill="1" applyBorder="1" applyAlignment="1">
      <alignment horizontal="center" vertical="center" wrapText="1"/>
    </xf>
    <xf numFmtId="0" fontId="29" fillId="24" borderId="10" xfId="436" applyFont="1" applyFill="1" applyBorder="1" applyAlignment="1">
      <alignment horizontal="center" vertical="center" wrapText="1"/>
    </xf>
    <xf numFmtId="0" fontId="8" fillId="24" borderId="10" xfId="436" applyFont="1" applyFill="1" applyBorder="1" applyAlignment="1">
      <alignment horizontal="center" vertical="center" wrapText="1"/>
    </xf>
    <xf numFmtId="0" fontId="29" fillId="0" borderId="10" xfId="436" applyFont="1" applyFill="1" applyBorder="1" applyAlignment="1">
      <alignment horizontal="left" vertical="center" wrapText="1"/>
    </xf>
    <xf numFmtId="1" fontId="8" fillId="24" borderId="10" xfId="110" applyNumberFormat="1" applyFont="1" applyFill="1" applyBorder="1" applyAlignment="1">
      <alignment horizontal="center" vertical="center" wrapText="1"/>
    </xf>
    <xf numFmtId="49" fontId="30" fillId="24" borderId="0" xfId="54" applyNumberFormat="1" applyFont="1" applyFill="1" applyBorder="1" applyAlignment="1">
      <alignment horizontal="center" vertical="center"/>
    </xf>
    <xf numFmtId="0" fontId="30" fillId="24" borderId="0" xfId="54" applyFont="1" applyFill="1" applyBorder="1" applyAlignment="1">
      <alignment horizontal="center" vertical="center" wrapText="1"/>
    </xf>
    <xf numFmtId="0" fontId="9" fillId="24" borderId="0" xfId="0" applyFont="1" applyFill="1" applyBorder="1" applyAlignment="1">
      <alignment horizontal="center" vertical="center" wrapText="1"/>
    </xf>
    <xf numFmtId="2" fontId="9" fillId="24" borderId="0" xfId="0" applyNumberFormat="1" applyFont="1" applyFill="1" applyBorder="1" applyAlignment="1">
      <alignment horizontal="center" vertical="center" wrapText="1"/>
    </xf>
    <xf numFmtId="2" fontId="9" fillId="24" borderId="0" xfId="37" applyNumberFormat="1" applyFont="1" applyFill="1" applyBorder="1" applyAlignment="1">
      <alignment horizontal="center" vertical="center" wrapText="1"/>
    </xf>
    <xf numFmtId="2" fontId="35" fillId="24" borderId="0" xfId="37" applyNumberFormat="1" applyFont="1" applyFill="1" applyBorder="1" applyAlignment="1">
      <alignment horizontal="center" vertical="center" wrapText="1"/>
    </xf>
    <xf numFmtId="10" fontId="9" fillId="24" borderId="0" xfId="104" applyNumberFormat="1" applyFont="1" applyFill="1" applyBorder="1" applyAlignment="1">
      <alignment horizontal="center" vertical="center" wrapText="1"/>
    </xf>
    <xf numFmtId="0" fontId="0" fillId="0" borderId="0" xfId="0" applyAlignment="1"/>
    <xf numFmtId="0" fontId="35" fillId="0" borderId="0" xfId="37" applyFont="1" applyFill="1" applyAlignment="1">
      <alignment horizontal="center"/>
    </xf>
    <xf numFmtId="0" fontId="8" fillId="0" borderId="0" xfId="37" applyFont="1" applyFill="1"/>
    <xf numFmtId="0" fontId="35" fillId="0" borderId="0" xfId="0" applyFont="1" applyFill="1" applyAlignment="1"/>
    <xf numFmtId="2" fontId="8" fillId="24" borderId="10" xfId="0" applyNumberFormat="1" applyFont="1" applyFill="1" applyBorder="1" applyAlignment="1">
      <alignment horizontal="center" vertical="center" wrapText="1"/>
    </xf>
    <xf numFmtId="0" fontId="8" fillId="24" borderId="10" xfId="0" applyFont="1" applyFill="1" applyBorder="1" applyAlignment="1">
      <alignment horizontal="center" vertical="center" wrapText="1"/>
    </xf>
    <xf numFmtId="2" fontId="8" fillId="24" borderId="10" xfId="37" applyNumberFormat="1" applyFont="1" applyFill="1" applyBorder="1" applyAlignment="1">
      <alignment horizontal="center" vertical="center" wrapText="1"/>
    </xf>
    <xf numFmtId="9" fontId="8" fillId="24" borderId="10" xfId="104" applyNumberFormat="1" applyFont="1" applyFill="1" applyBorder="1" applyAlignment="1">
      <alignment horizontal="center" vertical="center" wrapText="1"/>
    </xf>
    <xf numFmtId="10" fontId="8" fillId="24" borderId="10" xfId="104" applyNumberFormat="1" applyFont="1" applyFill="1" applyBorder="1" applyAlignment="1">
      <alignment horizontal="center" vertical="center" wrapText="1"/>
    </xf>
    <xf numFmtId="183" fontId="8" fillId="0" borderId="0" xfId="37" applyNumberFormat="1" applyFont="1" applyFill="1"/>
    <xf numFmtId="0" fontId="8" fillId="24" borderId="10" xfId="54" applyFont="1" applyFill="1" applyBorder="1" applyAlignment="1">
      <alignment horizontal="left" vertical="center" wrapText="1"/>
    </xf>
    <xf numFmtId="0" fontId="8" fillId="24" borderId="10" xfId="436" applyFont="1" applyFill="1" applyBorder="1" applyAlignment="1">
      <alignment vertical="center" wrapText="1"/>
    </xf>
    <xf numFmtId="0" fontId="8" fillId="24" borderId="10" xfId="54" applyFont="1" applyFill="1" applyBorder="1" applyAlignment="1">
      <alignment horizontal="center" vertical="center" wrapText="1"/>
    </xf>
    <xf numFmtId="10" fontId="29" fillId="24" borderId="10" xfId="104" applyNumberFormat="1" applyFont="1" applyFill="1" applyBorder="1" applyAlignment="1">
      <alignment horizontal="center" vertical="center" wrapText="1"/>
    </xf>
    <xf numFmtId="0" fontId="8" fillId="0" borderId="0" xfId="37" applyFont="1" applyFill="1" applyAlignment="1">
      <alignment horizontal="right"/>
    </xf>
    <xf numFmtId="0" fontId="0" fillId="0" borderId="0" xfId="0" applyAlignment="1">
      <alignment horizontal="right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1" xfId="37" applyFont="1" applyFill="1" applyBorder="1" applyAlignment="1">
      <alignment horizontal="center" vertical="center" wrapText="1"/>
    </xf>
    <xf numFmtId="0" fontId="9" fillId="24" borderId="13" xfId="37" applyFont="1" applyFill="1" applyBorder="1" applyAlignment="1">
      <alignment horizontal="center" vertical="center" wrapText="1"/>
    </xf>
    <xf numFmtId="0" fontId="35" fillId="0" borderId="0" xfId="37" applyFont="1" applyFill="1" applyAlignment="1">
      <alignment horizontal="center"/>
    </xf>
    <xf numFmtId="0" fontId="0" fillId="0" borderId="0" xfId="0" applyAlignment="1"/>
    <xf numFmtId="0" fontId="8" fillId="0" borderId="0" xfId="37" applyFont="1" applyFill="1" applyAlignment="1">
      <alignment horizontal="center"/>
    </xf>
    <xf numFmtId="0" fontId="8" fillId="0" borderId="0" xfId="0" applyFont="1" applyAlignment="1"/>
    <xf numFmtId="0" fontId="9" fillId="24" borderId="16" xfId="37" applyFont="1" applyFill="1" applyBorder="1" applyAlignment="1">
      <alignment horizontal="center" vertical="center" wrapText="1"/>
    </xf>
    <xf numFmtId="0" fontId="0" fillId="24" borderId="16" xfId="0" applyFill="1" applyBorder="1"/>
    <xf numFmtId="0" fontId="0" fillId="24" borderId="13" xfId="0" applyFill="1" applyBorder="1"/>
    <xf numFmtId="0" fontId="9" fillId="24" borderId="21" xfId="37" applyFont="1" applyFill="1" applyBorder="1" applyAlignment="1">
      <alignment horizontal="center" vertical="center" wrapText="1"/>
    </xf>
    <xf numFmtId="0" fontId="9" fillId="24" borderId="21" xfId="37" applyFont="1" applyFill="1" applyBorder="1" applyAlignment="1">
      <alignment horizontal="center" vertical="center"/>
    </xf>
    <xf numFmtId="0" fontId="9" fillId="24" borderId="17" xfId="37" applyFont="1" applyFill="1" applyBorder="1" applyAlignment="1">
      <alignment horizontal="center" vertical="center"/>
    </xf>
    <xf numFmtId="0" fontId="9" fillId="24" borderId="14" xfId="37" applyFont="1" applyFill="1" applyBorder="1" applyAlignment="1">
      <alignment horizontal="center" vertical="center" wrapText="1"/>
    </xf>
    <xf numFmtId="0" fontId="9" fillId="24" borderId="19" xfId="37" applyFont="1" applyFill="1" applyBorder="1" applyAlignment="1">
      <alignment horizontal="center" vertical="center" wrapText="1"/>
    </xf>
    <xf numFmtId="0" fontId="9" fillId="24" borderId="20" xfId="37" applyFont="1" applyFill="1" applyBorder="1" applyAlignment="1">
      <alignment horizontal="center" vertical="center" wrapText="1"/>
    </xf>
    <xf numFmtId="0" fontId="9" fillId="24" borderId="18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textRotation="90" wrapText="1"/>
    </xf>
    <xf numFmtId="0" fontId="9" fillId="24" borderId="12" xfId="37" applyFont="1" applyFill="1" applyBorder="1" applyAlignment="1">
      <alignment horizontal="center" vertical="center" wrapText="1"/>
    </xf>
    <xf numFmtId="0" fontId="9" fillId="24" borderId="17" xfId="37" applyFont="1" applyFill="1" applyBorder="1" applyAlignment="1">
      <alignment horizontal="center" vertical="center" wrapText="1"/>
    </xf>
    <xf numFmtId="0" fontId="9" fillId="24" borderId="15" xfId="37" applyFont="1" applyFill="1" applyBorder="1" applyAlignment="1">
      <alignment horizontal="center" vertical="center" wrapText="1"/>
    </xf>
  </cellXfs>
  <cellStyles count="448">
    <cellStyle name="_Copy of ДРСК_1" xfId="129"/>
    <cellStyle name="_АРМ  ДВЭУК ТС у нас" xfId="130"/>
    <cellStyle name="_АРМ_БП_АО Сахэнерго 1" xfId="131"/>
    <cellStyle name="_АРМ_БП_АО Сахэнерго под факт2004 г." xfId="132"/>
    <cellStyle name="_АРМ_БП_АО Сахэнерго утвержденный  Кср лик див" xfId="133"/>
    <cellStyle name="_АРМ_БП_АО-энерго_V41_обработан_06.05.2005" xfId="134"/>
    <cellStyle name="_БАЗА РЕАЛИСТИЧНЫЙ ПОСЛЕДНЯЯ 25.11" xfId="135"/>
    <cellStyle name="_Баланс  прогнозный 2 квартал" xfId="136"/>
    <cellStyle name="_Баланс 2005г прогнозный 2 квартал" xfId="137"/>
    <cellStyle name="_Книга1" xfId="138"/>
    <cellStyle name="_Корректировка инвестиц. программы (по 1-му полугодию)" xfId="139"/>
    <cellStyle name="_Корректировка инвестиц. программы по итогам 4 месяцев (2)" xfId="140"/>
    <cellStyle name="_ПГ ТР обор ПС" xfId="141"/>
    <cellStyle name="_Приложение 1 - ИПР 2010-2012 гг." xfId="142"/>
    <cellStyle name="_Приложение 1,2" xfId="143"/>
    <cellStyle name="_Приложение 7 к ППР  Расчет лимитов ДП умеренный вариант" xfId="144"/>
    <cellStyle name="_Прогноз на 2008 год 03.12." xfId="145"/>
    <cellStyle name="_ПФР 2005г" xfId="146"/>
    <cellStyle name="_Ремпрограмма ЦЭС на 2009г  март" xfId="147"/>
    <cellStyle name="_Таблица 1а" xfId="148"/>
    <cellStyle name="_ТЭП" xfId="149"/>
    <cellStyle name="_ТЭП, баланс, ремонтная программа, инвестиции, ПУИ, расчет дивидендов" xfId="150"/>
    <cellStyle name="_экслуатационные Сахэнерго 2005 корректировка" xfId="151"/>
    <cellStyle name="_Эксплуатационные для Е.Т. вредной но симпотишной" xfId="152"/>
    <cellStyle name="”€ќђќ‘ћ‚›‰" xfId="153"/>
    <cellStyle name="”€љ‘€ђћ‚ђќќ›‰" xfId="154"/>
    <cellStyle name="”ќђќ‘ћ‚›‰" xfId="155"/>
    <cellStyle name="”љ‘ђћ‚ђќќ›‰" xfId="156"/>
    <cellStyle name="„…ќ…†ќ›‰" xfId="157"/>
    <cellStyle name="„ђ’ђ" xfId="158"/>
    <cellStyle name="€’ћѓћ‚›‰" xfId="159"/>
    <cellStyle name="‡ђѓћ‹ћ‚ћљ1" xfId="160"/>
    <cellStyle name="‡ђѓћ‹ћ‚ћљ2" xfId="161"/>
    <cellStyle name="’ћѓћ‚›‰" xfId="162"/>
    <cellStyle name="20% - Акцент1" xfId="1" builtinId="30" customBuiltin="1"/>
    <cellStyle name="20% - Акцент1 2" xfId="59"/>
    <cellStyle name="20% — акцент1 2" xfId="241"/>
    <cellStyle name="20% - Акцент2" xfId="2" builtinId="34" customBuiltin="1"/>
    <cellStyle name="20% - Акцент2 2" xfId="60"/>
    <cellStyle name="20% — акцент2 2" xfId="242"/>
    <cellStyle name="20% - Акцент3" xfId="3" builtinId="38" customBuiltin="1"/>
    <cellStyle name="20% - Акцент3 2" xfId="61"/>
    <cellStyle name="20% — акцент3 2" xfId="243"/>
    <cellStyle name="20% - Акцент4" xfId="4" builtinId="42" customBuiltin="1"/>
    <cellStyle name="20% - Акцент4 2" xfId="62"/>
    <cellStyle name="20% — акцент4 2" xfId="244"/>
    <cellStyle name="20% - Акцент5" xfId="5" builtinId="46" customBuiltin="1"/>
    <cellStyle name="20% - Акцент5 2" xfId="63"/>
    <cellStyle name="20% — акцент5 2" xfId="245"/>
    <cellStyle name="20% - Акцент6" xfId="6" builtinId="50" customBuiltin="1"/>
    <cellStyle name="20% - Акцент6 2" xfId="64"/>
    <cellStyle name="20% — акцент6 2" xfId="246"/>
    <cellStyle name="40% - Акцент1" xfId="7" builtinId="31" customBuiltin="1"/>
    <cellStyle name="40% - Акцент1 2" xfId="65"/>
    <cellStyle name="40% — акцент1 2" xfId="247"/>
    <cellStyle name="40% - Акцент2" xfId="8" builtinId="35" customBuiltin="1"/>
    <cellStyle name="40% - Акцент2 2" xfId="66"/>
    <cellStyle name="40% — акцент2 2" xfId="248"/>
    <cellStyle name="40% - Акцент3" xfId="9" builtinId="39" customBuiltin="1"/>
    <cellStyle name="40% - Акцент3 2" xfId="67"/>
    <cellStyle name="40% — акцент3 2" xfId="249"/>
    <cellStyle name="40% - Акцент4" xfId="10" builtinId="43" customBuiltin="1"/>
    <cellStyle name="40% - Акцент4 2" xfId="68"/>
    <cellStyle name="40% — акцент4 2" xfId="250"/>
    <cellStyle name="40% - Акцент5" xfId="11" builtinId="47" customBuiltin="1"/>
    <cellStyle name="40% - Акцент5 2" xfId="69"/>
    <cellStyle name="40% — акцент5 2" xfId="251"/>
    <cellStyle name="40% - Акцент6" xfId="12" builtinId="51" customBuiltin="1"/>
    <cellStyle name="40% - Акцент6 2" xfId="70"/>
    <cellStyle name="40% — акцент6 2" xfId="252"/>
    <cellStyle name="60% - Акцент1" xfId="13" builtinId="32" customBuiltin="1"/>
    <cellStyle name="60% - Акцент1 2" xfId="71"/>
    <cellStyle name="60% — акцент1 2" xfId="253"/>
    <cellStyle name="60% - Акцент2" xfId="14" builtinId="36" customBuiltin="1"/>
    <cellStyle name="60% - Акцент2 2" xfId="72"/>
    <cellStyle name="60% — акцент2 2" xfId="254"/>
    <cellStyle name="60% - Акцент3" xfId="15" builtinId="40" customBuiltin="1"/>
    <cellStyle name="60% - Акцент3 2" xfId="73"/>
    <cellStyle name="60% — акцент3 2" xfId="255"/>
    <cellStyle name="60% - Акцент4" xfId="16" builtinId="44" customBuiltin="1"/>
    <cellStyle name="60% - Акцент4 2" xfId="74"/>
    <cellStyle name="60% — акцент4 2" xfId="256"/>
    <cellStyle name="60% - Акцент5" xfId="17" builtinId="48" customBuiltin="1"/>
    <cellStyle name="60% - Акцент5 2" xfId="75"/>
    <cellStyle name="60% — акцент5 2" xfId="257"/>
    <cellStyle name="60% - Акцент6" xfId="18" builtinId="52" customBuiltin="1"/>
    <cellStyle name="60% - Акцент6 2" xfId="76"/>
    <cellStyle name="60% — акцент6 2" xfId="258"/>
    <cellStyle name="Comma [0]_laroux" xfId="163"/>
    <cellStyle name="Comma_laroux" xfId="164"/>
    <cellStyle name="Currency [0]" xfId="165"/>
    <cellStyle name="Currency_laroux" xfId="166"/>
    <cellStyle name="F2" xfId="167"/>
    <cellStyle name="F3" xfId="168"/>
    <cellStyle name="F4" xfId="169"/>
    <cellStyle name="F5" xfId="170"/>
    <cellStyle name="F6" xfId="171"/>
    <cellStyle name="F7" xfId="172"/>
    <cellStyle name="F8" xfId="173"/>
    <cellStyle name="Normal" xfId="106"/>
    <cellStyle name="normal 10" xfId="239"/>
    <cellStyle name="Normal 11" xfId="237"/>
    <cellStyle name="Normal 12" xfId="236"/>
    <cellStyle name="Normal 13" xfId="238"/>
    <cellStyle name="Normal 14" xfId="443"/>
    <cellStyle name="Normal 15" xfId="444"/>
    <cellStyle name="Normal 2" xfId="77"/>
    <cellStyle name="Normal 3" xfId="231"/>
    <cellStyle name="normal 4" xfId="174"/>
    <cellStyle name="Normal 4 2" xfId="442"/>
    <cellStyle name="normal 5" xfId="233"/>
    <cellStyle name="normal 6" xfId="235"/>
    <cellStyle name="normal 7" xfId="232"/>
    <cellStyle name="normal 8" xfId="234"/>
    <cellStyle name="normal 9" xfId="240"/>
    <cellStyle name="Normal_Group structure 12m 2008" xfId="437"/>
    <cellStyle name="Normal1" xfId="175"/>
    <cellStyle name="Price_Body" xfId="176"/>
    <cellStyle name="Акцент1" xfId="19" builtinId="29" customBuiltin="1"/>
    <cellStyle name="Акцент1 2" xfId="78"/>
    <cellStyle name="Акцент1 3" xfId="177"/>
    <cellStyle name="Акцент2" xfId="20" builtinId="33" customBuiltin="1"/>
    <cellStyle name="Акцент2 2" xfId="79"/>
    <cellStyle name="Акцент2 3" xfId="178"/>
    <cellStyle name="Акцент3" xfId="21" builtinId="37" customBuiltin="1"/>
    <cellStyle name="Акцент3 2" xfId="80"/>
    <cellStyle name="Акцент3 3" xfId="179"/>
    <cellStyle name="Акцент4" xfId="22" builtinId="41" customBuiltin="1"/>
    <cellStyle name="Акцент4 2" xfId="81"/>
    <cellStyle name="Акцент4 3" xfId="180"/>
    <cellStyle name="Акцент5" xfId="23" builtinId="45" customBuiltin="1"/>
    <cellStyle name="Акцент5 2" xfId="82"/>
    <cellStyle name="Акцент5 3" xfId="181"/>
    <cellStyle name="Акцент6" xfId="24" builtinId="49" customBuiltin="1"/>
    <cellStyle name="Акцент6 2" xfId="83"/>
    <cellStyle name="Акцент6 3" xfId="182"/>
    <cellStyle name="Беззащитный" xfId="183"/>
    <cellStyle name="Ввод " xfId="25" builtinId="20" customBuiltin="1"/>
    <cellStyle name="Ввод  2" xfId="84"/>
    <cellStyle name="Ввод  3" xfId="184"/>
    <cellStyle name="Вывод" xfId="26" builtinId="21" customBuiltin="1"/>
    <cellStyle name="Вывод 2" xfId="85"/>
    <cellStyle name="Вывод 3" xfId="185"/>
    <cellStyle name="Вычисление" xfId="27" builtinId="22" customBuiltin="1"/>
    <cellStyle name="Вычисление 2" xfId="86"/>
    <cellStyle name="Вычисление 3" xfId="186"/>
    <cellStyle name="ДАТА" xfId="187"/>
    <cellStyle name="Денежный 2" xfId="438"/>
    <cellStyle name="Денежный 3" xfId="439"/>
    <cellStyle name="Заголовок 1" xfId="28" builtinId="16" customBuiltin="1"/>
    <cellStyle name="Заголовок 1 2" xfId="87"/>
    <cellStyle name="Заголовок 1 3" xfId="188"/>
    <cellStyle name="Заголовок 2" xfId="29" builtinId="17" customBuiltin="1"/>
    <cellStyle name="Заголовок 2 2" xfId="88"/>
    <cellStyle name="Заголовок 2 3" xfId="189"/>
    <cellStyle name="Заголовок 3" xfId="30" builtinId="18" customBuiltin="1"/>
    <cellStyle name="Заголовок 3 2" xfId="89"/>
    <cellStyle name="Заголовок 3 3" xfId="190"/>
    <cellStyle name="Заголовок 4" xfId="31" builtinId="19" customBuiltin="1"/>
    <cellStyle name="Заголовок 4 2" xfId="90"/>
    <cellStyle name="Заголовок 4 3" xfId="191"/>
    <cellStyle name="ЗАГОЛОВОК1" xfId="192"/>
    <cellStyle name="ЗАГОЛОВОК2" xfId="193"/>
    <cellStyle name="Защитный" xfId="194"/>
    <cellStyle name="Итог" xfId="32" builtinId="25" customBuiltin="1"/>
    <cellStyle name="Итог 2" xfId="91"/>
    <cellStyle name="Итог 3" xfId="195"/>
    <cellStyle name="ИТОГОВЫЙ" xfId="196"/>
    <cellStyle name="Контрольная ячейка" xfId="33" builtinId="23" customBuiltin="1"/>
    <cellStyle name="Контрольная ячейка 2" xfId="92"/>
    <cellStyle name="Контрольная ячейка 3" xfId="197"/>
    <cellStyle name="Название" xfId="34" builtinId="15" customBuiltin="1"/>
    <cellStyle name="Название 2" xfId="93"/>
    <cellStyle name="Название 3" xfId="198"/>
    <cellStyle name="Нейтральный" xfId="35" builtinId="28" customBuiltin="1"/>
    <cellStyle name="Нейтральный 2" xfId="94"/>
    <cellStyle name="Нейтральный 3" xfId="199"/>
    <cellStyle name="Обычный" xfId="0" builtinId="0"/>
    <cellStyle name="Обычный 10" xfId="426"/>
    <cellStyle name="Обычный 10 5" xfId="109"/>
    <cellStyle name="Обычный 10 5 2" xfId="429"/>
    <cellStyle name="Обычный 11" xfId="416"/>
    <cellStyle name="Обычный 12" xfId="108"/>
    <cellStyle name="Обычный 12 2" xfId="47"/>
    <cellStyle name="Обычный 13" xfId="436"/>
    <cellStyle name="Обычный 14" xfId="418"/>
    <cellStyle name="Обычный 2" xfId="36"/>
    <cellStyle name="Обычный 2 2" xfId="120"/>
    <cellStyle name="Обычный 2 26 2" xfId="259"/>
    <cellStyle name="Обычный 2 3" xfId="112"/>
    <cellStyle name="Обычный 2 4" xfId="446"/>
    <cellStyle name="Обычный 27" xfId="107"/>
    <cellStyle name="Обычный 3" xfId="37"/>
    <cellStyle name="Обычный 3 2" xfId="56"/>
    <cellStyle name="Обычный 3 2 2" xfId="440"/>
    <cellStyle name="Обычный 3 2 2 2" xfId="48"/>
    <cellStyle name="Обычный 3 2 3" xfId="447"/>
    <cellStyle name="Обычный 3 2 4 2" xfId="428"/>
    <cellStyle name="Обычный 3 21" xfId="102"/>
    <cellStyle name="Обычный 3 4" xfId="200"/>
    <cellStyle name="Обычный 4" xfId="44"/>
    <cellStyle name="Обычный 4 2" xfId="55"/>
    <cellStyle name="Обычный 4 3" xfId="202"/>
    <cellStyle name="Обычный 4 4" xfId="201"/>
    <cellStyle name="Обычный 5" xfId="45"/>
    <cellStyle name="Обычный 5 2" xfId="204"/>
    <cellStyle name="Обычный 5 3" xfId="203"/>
    <cellStyle name="Обычный 6" xfId="46"/>
    <cellStyle name="Обычный 6 10" xfId="121"/>
    <cellStyle name="Обычный 6 2" xfId="52"/>
    <cellStyle name="Обычный 6 2 10" xfId="422"/>
    <cellStyle name="Обычный 6 2 11" xfId="124"/>
    <cellStyle name="Обычный 6 2 2" xfId="53"/>
    <cellStyle name="Обычный 6 2 2 10" xfId="125"/>
    <cellStyle name="Обычный 6 2 2 2" xfId="115"/>
    <cellStyle name="Обычный 6 2 2 2 2" xfId="271"/>
    <cellStyle name="Обычный 6 2 2 2 2 2" xfId="275"/>
    <cellStyle name="Обычный 6 2 2 2 2 2 2" xfId="276"/>
    <cellStyle name="Обычный 6 2 2 2 2 2 3" xfId="277"/>
    <cellStyle name="Обычный 6 2 2 2 2 3" xfId="278"/>
    <cellStyle name="Обычный 6 2 2 2 2 4" xfId="279"/>
    <cellStyle name="Обычный 6 2 2 2 3" xfId="273"/>
    <cellStyle name="Обычный 6 2 2 2 3 2" xfId="280"/>
    <cellStyle name="Обычный 6 2 2 2 3 3" xfId="281"/>
    <cellStyle name="Обычный 6 2 2 2 4" xfId="282"/>
    <cellStyle name="Обычный 6 2 2 2 5" xfId="283"/>
    <cellStyle name="Обычный 6 2 2 2 6" xfId="207"/>
    <cellStyle name="Обычный 6 2 2 3" xfId="267"/>
    <cellStyle name="Обычный 6 2 2 3 2" xfId="284"/>
    <cellStyle name="Обычный 6 2 2 3 2 2" xfId="285"/>
    <cellStyle name="Обычный 6 2 2 3 2 3" xfId="286"/>
    <cellStyle name="Обычный 6 2 2 3 3" xfId="287"/>
    <cellStyle name="Обычный 6 2 2 3 4" xfId="288"/>
    <cellStyle name="Обычный 6 2 2 4" xfId="264"/>
    <cellStyle name="Обычный 6 2 2 4 2" xfId="289"/>
    <cellStyle name="Обычный 6 2 2 4 2 2" xfId="290"/>
    <cellStyle name="Обычный 6 2 2 4 2 3" xfId="291"/>
    <cellStyle name="Обычный 6 2 2 4 3" xfId="292"/>
    <cellStyle name="Обычный 6 2 2 4 4" xfId="293"/>
    <cellStyle name="Обычный 6 2 2 5" xfId="294"/>
    <cellStyle name="Обычный 6 2 2 5 2" xfId="295"/>
    <cellStyle name="Обычный 6 2 2 5 3" xfId="296"/>
    <cellStyle name="Обычный 6 2 2 6" xfId="297"/>
    <cellStyle name="Обычный 6 2 2 7" xfId="298"/>
    <cellStyle name="Обычный 6 2 2 8" xfId="299"/>
    <cellStyle name="Обычный 6 2 2 9" xfId="417"/>
    <cellStyle name="Обычный 6 2 3" xfId="101"/>
    <cellStyle name="Обычный 6 2 3 10" xfId="127"/>
    <cellStyle name="Обычный 6 2 3 2" xfId="116"/>
    <cellStyle name="Обычный 6 2 3 2 2" xfId="270"/>
    <cellStyle name="Обычный 6 2 3 2 2 2" xfId="300"/>
    <cellStyle name="Обычный 6 2 3 2 2 2 2" xfId="301"/>
    <cellStyle name="Обычный 6 2 3 2 2 2 3" xfId="302"/>
    <cellStyle name="Обычный 6 2 3 2 2 3" xfId="303"/>
    <cellStyle name="Обычный 6 2 3 2 2 4" xfId="304"/>
    <cellStyle name="Обычный 6 2 3 2 3" xfId="272"/>
    <cellStyle name="Обычный 6 2 3 2 3 2" xfId="305"/>
    <cellStyle name="Обычный 6 2 3 2 3 3" xfId="306"/>
    <cellStyle name="Обычный 6 2 3 2 4" xfId="307"/>
    <cellStyle name="Обычный 6 2 3 2 5" xfId="308"/>
    <cellStyle name="Обычный 6 2 3 2 6" xfId="208"/>
    <cellStyle name="Обычный 6 2 3 3" xfId="268"/>
    <cellStyle name="Обычный 6 2 3 3 2" xfId="309"/>
    <cellStyle name="Обычный 6 2 3 3 2 2" xfId="310"/>
    <cellStyle name="Обычный 6 2 3 3 2 3" xfId="311"/>
    <cellStyle name="Обычный 6 2 3 3 3" xfId="312"/>
    <cellStyle name="Обычный 6 2 3 3 4" xfId="313"/>
    <cellStyle name="Обычный 6 2 3 4" xfId="266"/>
    <cellStyle name="Обычный 6 2 3 4 2" xfId="314"/>
    <cellStyle name="Обычный 6 2 3 4 2 2" xfId="315"/>
    <cellStyle name="Обычный 6 2 3 4 2 3" xfId="316"/>
    <cellStyle name="Обычный 6 2 3 4 3" xfId="317"/>
    <cellStyle name="Обычный 6 2 3 4 4" xfId="318"/>
    <cellStyle name="Обычный 6 2 3 5" xfId="319"/>
    <cellStyle name="Обычный 6 2 3 5 2" xfId="320"/>
    <cellStyle name="Обычный 6 2 3 5 3" xfId="321"/>
    <cellStyle name="Обычный 6 2 3 6" xfId="322"/>
    <cellStyle name="Обычный 6 2 3 7" xfId="323"/>
    <cellStyle name="Обычный 6 2 3 8" xfId="324"/>
    <cellStyle name="Обычный 6 2 3 9" xfId="424"/>
    <cellStyle name="Обычный 6 2 4" xfId="114"/>
    <cellStyle name="Обычный 6 2 4 2" xfId="325"/>
    <cellStyle name="Обычный 6 2 4 2 2" xfId="326"/>
    <cellStyle name="Обычный 6 2 4 2 3" xfId="327"/>
    <cellStyle name="Обычный 6 2 4 3" xfId="328"/>
    <cellStyle name="Обычный 6 2 4 4" xfId="329"/>
    <cellStyle name="Обычный 6 2 4 5" xfId="425"/>
    <cellStyle name="Обычный 6 2 4 6" xfId="206"/>
    <cellStyle name="Обычный 6 2 5" xfId="263"/>
    <cellStyle name="Обычный 6 2 5 2" xfId="330"/>
    <cellStyle name="Обычный 6 2 5 2 2" xfId="331"/>
    <cellStyle name="Обычный 6 2 5 2 3" xfId="332"/>
    <cellStyle name="Обычный 6 2 5 3" xfId="333"/>
    <cellStyle name="Обычный 6 2 5 4" xfId="334"/>
    <cellStyle name="Обычный 6 2 5 5" xfId="427"/>
    <cellStyle name="Обычный 6 2 6" xfId="335"/>
    <cellStyle name="Обычный 6 2 6 2" xfId="336"/>
    <cellStyle name="Обычный 6 2 6 3" xfId="337"/>
    <cellStyle name="Обычный 6 2 6 4" xfId="435"/>
    <cellStyle name="Обычный 6 2 7" xfId="338"/>
    <cellStyle name="Обычный 6 2 8" xfId="339"/>
    <cellStyle name="Обычный 6 2 9" xfId="340"/>
    <cellStyle name="Обычный 6 3" xfId="113"/>
    <cellStyle name="Обычный 6 3 2" xfId="341"/>
    <cellStyle name="Обычный 6 3 2 2" xfId="342"/>
    <cellStyle name="Обычный 6 3 2 3" xfId="343"/>
    <cellStyle name="Обычный 6 3 3" xfId="344"/>
    <cellStyle name="Обычный 6 3 4" xfId="345"/>
    <cellStyle name="Обычный 6 3 5" xfId="432"/>
    <cellStyle name="Обычный 6 3 6" xfId="209"/>
    <cellStyle name="Обычный 6 4" xfId="205"/>
    <cellStyle name="Обычный 6 4 2" xfId="346"/>
    <cellStyle name="Обычный 6 4 2 2" xfId="347"/>
    <cellStyle name="Обычный 6 4 2 3" xfId="348"/>
    <cellStyle name="Обычный 6 4 3" xfId="349"/>
    <cellStyle name="Обычный 6 4 4" xfId="350"/>
    <cellStyle name="Обычный 6 4 5" xfId="260"/>
    <cellStyle name="Обычный 6 5" xfId="351"/>
    <cellStyle name="Обычный 6 5 2" xfId="352"/>
    <cellStyle name="Обычный 6 5 3" xfId="353"/>
    <cellStyle name="Обычный 6 6" xfId="354"/>
    <cellStyle name="Обычный 6 7" xfId="355"/>
    <cellStyle name="Обычный 6 8" xfId="356"/>
    <cellStyle name="Обычный 6 9" xfId="419"/>
    <cellStyle name="Обычный 7" xfId="54"/>
    <cellStyle name="Обычный 7 2" xfId="58"/>
    <cellStyle name="Обычный 7 2 2" xfId="117"/>
    <cellStyle name="Обычный 7 2 2 2" xfId="357"/>
    <cellStyle name="Обычный 7 2 2 2 2" xfId="358"/>
    <cellStyle name="Обычный 7 2 2 2 3" xfId="359"/>
    <cellStyle name="Обычный 7 2 2 3" xfId="360"/>
    <cellStyle name="Обычный 7 2 2 4" xfId="361"/>
    <cellStyle name="Обычный 7 2 2 5" xfId="212"/>
    <cellStyle name="Обычный 7 2 3" xfId="211"/>
    <cellStyle name="Обычный 7 2 3 2" xfId="362"/>
    <cellStyle name="Обычный 7 2 3 2 2" xfId="363"/>
    <cellStyle name="Обычный 7 2 3 2 3" xfId="364"/>
    <cellStyle name="Обычный 7 2 3 3" xfId="365"/>
    <cellStyle name="Обычный 7 2 3 4" xfId="366"/>
    <cellStyle name="Обычный 7 2 3 5" xfId="265"/>
    <cellStyle name="Обычный 7 2 4" xfId="367"/>
    <cellStyle name="Обычный 7 2 4 2" xfId="368"/>
    <cellStyle name="Обычный 7 2 4 3" xfId="369"/>
    <cellStyle name="Обычный 7 2 5" xfId="370"/>
    <cellStyle name="Обычный 7 2 6" xfId="371"/>
    <cellStyle name="Обычный 7 2 7" xfId="372"/>
    <cellStyle name="Обычный 7 2 8" xfId="126"/>
    <cellStyle name="Обычный 7 3" xfId="210"/>
    <cellStyle name="Обычный 8" xfId="57"/>
    <cellStyle name="Обычный 8 2" xfId="214"/>
    <cellStyle name="Обычный 8 2 2" xfId="430"/>
    <cellStyle name="Обычный 8 3" xfId="213"/>
    <cellStyle name="Обычный 9" xfId="111"/>
    <cellStyle name="Обычный 9 2" xfId="269"/>
    <cellStyle name="Обычный 9 2 2" xfId="373"/>
    <cellStyle name="Обычный 9 2 2 2" xfId="374"/>
    <cellStyle name="Обычный 9 2 2 3" xfId="375"/>
    <cellStyle name="Обычный 9 2 2 4" xfId="376"/>
    <cellStyle name="Обычный 9 2 3" xfId="377"/>
    <cellStyle name="Обычный 9 2 4" xfId="378"/>
    <cellStyle name="Обычный 9 3" xfId="274"/>
    <cellStyle name="Обычный 9 3 2" xfId="379"/>
    <cellStyle name="Обычный 9 3 3" xfId="380"/>
    <cellStyle name="Обычный 9 3 4" xfId="381"/>
    <cellStyle name="Обычный 9 4" xfId="382"/>
    <cellStyle name="Обычный 9 5" xfId="383"/>
    <cellStyle name="Обычный 9 6" xfId="431"/>
    <cellStyle name="Обычный 9 7" xfId="128"/>
    <cellStyle name="Обычный_ИП 2012 с расш_раб.вариант" xfId="110"/>
    <cellStyle name="Плохой" xfId="38" builtinId="27" customBuiltin="1"/>
    <cellStyle name="Плохой 2" xfId="95"/>
    <cellStyle name="Плохой 3" xfId="215"/>
    <cellStyle name="Поле ввода" xfId="216"/>
    <cellStyle name="Пояснение" xfId="39" builtinId="53" customBuiltin="1"/>
    <cellStyle name="Пояснение 2" xfId="96"/>
    <cellStyle name="Пояснение 3" xfId="217"/>
    <cellStyle name="Примечание" xfId="40" builtinId="10" customBuiltin="1"/>
    <cellStyle name="Примечание 2" xfId="97"/>
    <cellStyle name="Примечание 3" xfId="218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вязанная ячейка 3" xfId="219"/>
    <cellStyle name="Стиль 1" xfId="105"/>
    <cellStyle name="ТЕКСТ" xfId="220"/>
    <cellStyle name="Текст предупреждения" xfId="42" builtinId="11" customBuiltin="1"/>
    <cellStyle name="Текст предупреждения 2" xfId="99"/>
    <cellStyle name="Текст предупреждения 3" xfId="221"/>
    <cellStyle name="Тысячи [0]_3Com" xfId="222"/>
    <cellStyle name="Тысячи_3Com" xfId="223"/>
    <cellStyle name="ФИКСИРОВАННЫЙ" xfId="224"/>
    <cellStyle name="Финансовый 2" xfId="49"/>
    <cellStyle name="Финансовый 2 10" xfId="445"/>
    <cellStyle name="Финансовый 2 2" xfId="118"/>
    <cellStyle name="Финансовый 2 2 2" xfId="384"/>
    <cellStyle name="Финансовый 2 2 2 2" xfId="385"/>
    <cellStyle name="Финансовый 2 2 2 2 2" xfId="50"/>
    <cellStyle name="Финансовый 2 2 2 3" xfId="386"/>
    <cellStyle name="Финансовый 2 2 3" xfId="387"/>
    <cellStyle name="Финансовый 2 2 4" xfId="388"/>
    <cellStyle name="Финансовый 2 2 5" xfId="433"/>
    <cellStyle name="Финансовый 2 2 6" xfId="227"/>
    <cellStyle name="Финансовый 2 3" xfId="226"/>
    <cellStyle name="Финансовый 2 3 2" xfId="389"/>
    <cellStyle name="Финансовый 2 3 2 2" xfId="390"/>
    <cellStyle name="Финансовый 2 3 2 3" xfId="391"/>
    <cellStyle name="Финансовый 2 3 3" xfId="392"/>
    <cellStyle name="Финансовый 2 3 4" xfId="393"/>
    <cellStyle name="Финансовый 2 3 5" xfId="261"/>
    <cellStyle name="Финансовый 2 4" xfId="394"/>
    <cellStyle name="Финансовый 2 4 2" xfId="395"/>
    <cellStyle name="Финансовый 2 4 3" xfId="396"/>
    <cellStyle name="Финансовый 2 5" xfId="397"/>
    <cellStyle name="Финансовый 2 6" xfId="398"/>
    <cellStyle name="Финансовый 2 7" xfId="399"/>
    <cellStyle name="Финансовый 2 8" xfId="420"/>
    <cellStyle name="Финансовый 2 9" xfId="122"/>
    <cellStyle name="Финансовый 3" xfId="51"/>
    <cellStyle name="Финансовый 3 2" xfId="119"/>
    <cellStyle name="Финансовый 3 2 2" xfId="400"/>
    <cellStyle name="Финансовый 3 2 2 2" xfId="401"/>
    <cellStyle name="Финансовый 3 2 2 3" xfId="402"/>
    <cellStyle name="Финансовый 3 2 3" xfId="403"/>
    <cellStyle name="Финансовый 3 2 4" xfId="404"/>
    <cellStyle name="Финансовый 3 2 5" xfId="434"/>
    <cellStyle name="Финансовый 3 2 6" xfId="228"/>
    <cellStyle name="Финансовый 3 3" xfId="262"/>
    <cellStyle name="Финансовый 3 3 2" xfId="405"/>
    <cellStyle name="Финансовый 3 3 2 2" xfId="406"/>
    <cellStyle name="Финансовый 3 3 2 3" xfId="407"/>
    <cellStyle name="Финансовый 3 3 3" xfId="408"/>
    <cellStyle name="Финансовый 3 3 4" xfId="409"/>
    <cellStyle name="Финансовый 3 4" xfId="410"/>
    <cellStyle name="Финансовый 3 4 2" xfId="411"/>
    <cellStyle name="Финансовый 3 4 3" xfId="412"/>
    <cellStyle name="Финансовый 3 5" xfId="413"/>
    <cellStyle name="Финансовый 3 6" xfId="414"/>
    <cellStyle name="Финансовый 3 7" xfId="415"/>
    <cellStyle name="Финансовый 3 8" xfId="421"/>
    <cellStyle name="Финансовый 3 9" xfId="123"/>
    <cellStyle name="Финансовый 4" xfId="225"/>
    <cellStyle name="Финансовый 4 2" xfId="423"/>
    <cellStyle name="Финансовый 9" xfId="441"/>
    <cellStyle name="Хороший" xfId="43" builtinId="26" customBuiltin="1"/>
    <cellStyle name="Хороший 2" xfId="100"/>
    <cellStyle name="Хороший 3" xfId="229"/>
    <cellStyle name="Џђћ–…ќ’ќ›‰" xfId="230"/>
  </cellStyles>
  <dxfs count="50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99FF66"/>
      <color rgb="FFFF3399"/>
      <color rgb="FFC9E63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00"/>
  <sheetViews>
    <sheetView tabSelected="1" view="pageBreakPreview" zoomScale="55" zoomScaleNormal="70" zoomScaleSheetLayoutView="55" workbookViewId="0">
      <pane xSplit="2" ySplit="19" topLeftCell="F20" activePane="bottomRight" state="frozen"/>
      <selection pane="topRight" activeCell="C1" sqref="C1"/>
      <selection pane="bottomLeft" activeCell="A20" sqref="A20"/>
      <selection pane="bottomRight" activeCell="X20" sqref="X20"/>
    </sheetView>
  </sheetViews>
  <sheetFormatPr defaultRowHeight="15.75"/>
  <cols>
    <col min="1" max="1" width="12.75" style="20" customWidth="1"/>
    <col min="2" max="2" width="44.625" style="20" customWidth="1"/>
    <col min="3" max="3" width="21.125" style="20" customWidth="1"/>
    <col min="4" max="4" width="23.875" style="20" customWidth="1"/>
    <col min="5" max="5" width="19.75" style="20" customWidth="1"/>
    <col min="6" max="6" width="15.875" style="95" customWidth="1"/>
    <col min="7" max="7" width="19.125" style="20" customWidth="1"/>
    <col min="8" max="8" width="19.5" style="20" customWidth="1"/>
    <col min="9" max="9" width="19.25" style="95" customWidth="1"/>
    <col min="10" max="10" width="18.875" style="20" customWidth="1"/>
    <col min="11" max="11" width="16.25" style="95" customWidth="1"/>
    <col min="12" max="17" width="15.875" style="20" customWidth="1"/>
    <col min="18" max="18" width="16.375" style="95" customWidth="1"/>
    <col min="19" max="19" width="18.25" style="20" customWidth="1"/>
    <col min="20" max="20" width="13.875" style="20" customWidth="1"/>
    <col min="21" max="21" width="18.625" style="20" customWidth="1"/>
    <col min="22" max="22" width="76.125" style="20" customWidth="1"/>
    <col min="23" max="23" width="13.875" style="1" customWidth="1"/>
    <col min="24" max="24" width="19.625" style="1" customWidth="1"/>
    <col min="25" max="25" width="20.75" style="8" customWidth="1"/>
    <col min="26" max="26" width="15.5" style="1" customWidth="1"/>
    <col min="27" max="27" width="12.125" style="1" customWidth="1"/>
    <col min="28" max="28" width="10.625" style="1" customWidth="1"/>
    <col min="29" max="29" width="22.75" style="1" customWidth="1"/>
    <col min="30" max="67" width="10.625" style="1" customWidth="1"/>
    <col min="68" max="68" width="12.125" style="1" customWidth="1"/>
    <col min="69" max="69" width="11.5" style="1" customWidth="1"/>
    <col min="70" max="70" width="14.125" style="1" customWidth="1"/>
    <col min="71" max="71" width="15.125" style="1" customWidth="1"/>
    <col min="72" max="72" width="13" style="1" customWidth="1"/>
    <col min="73" max="73" width="11.75" style="1" customWidth="1"/>
    <col min="74" max="74" width="17.5" style="1" customWidth="1"/>
    <col min="75" max="16384" width="9" style="1"/>
  </cols>
  <sheetData>
    <row r="1" spans="1:28">
      <c r="A1" s="120"/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32" t="s">
        <v>10</v>
      </c>
      <c r="U1" s="133"/>
      <c r="V1" s="120"/>
      <c r="W1" s="120"/>
      <c r="Y1" s="1"/>
    </row>
    <row r="2" spans="1:28">
      <c r="A2" s="120"/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32" t="s">
        <v>0</v>
      </c>
      <c r="U2" s="133"/>
      <c r="V2" s="120"/>
      <c r="W2" s="120"/>
      <c r="Y2" s="1"/>
    </row>
    <row r="3" spans="1:28" ht="18.75">
      <c r="A3" s="120"/>
      <c r="B3" s="120"/>
      <c r="C3" s="120"/>
      <c r="D3" s="120"/>
      <c r="E3" s="120"/>
      <c r="F3" s="120"/>
      <c r="G3" s="120"/>
      <c r="H3" s="120"/>
      <c r="I3" s="120"/>
      <c r="J3" s="120"/>
      <c r="K3" s="120"/>
      <c r="L3" s="120"/>
      <c r="M3" s="120"/>
      <c r="N3" s="120"/>
      <c r="O3" s="120"/>
      <c r="P3" s="120"/>
      <c r="Q3" s="120"/>
      <c r="R3" s="120"/>
      <c r="S3" s="120"/>
      <c r="T3" s="132" t="s">
        <v>244</v>
      </c>
      <c r="U3" s="133"/>
      <c r="V3" s="120"/>
      <c r="W3" s="120"/>
      <c r="Y3" s="1"/>
    </row>
    <row r="4" spans="1:28" s="2" customFormat="1" ht="18.75">
      <c r="A4" s="137" t="s">
        <v>245</v>
      </c>
      <c r="B4" s="138"/>
      <c r="C4" s="138"/>
      <c r="D4" s="138"/>
      <c r="E4" s="138"/>
      <c r="F4" s="138"/>
      <c r="G4" s="138"/>
      <c r="H4" s="138"/>
      <c r="I4" s="138"/>
      <c r="J4" s="138"/>
      <c r="K4" s="138"/>
      <c r="L4" s="138"/>
      <c r="M4" s="138"/>
      <c r="N4" s="138"/>
      <c r="O4" s="138"/>
      <c r="P4" s="138"/>
      <c r="Q4" s="138"/>
      <c r="R4" s="138"/>
      <c r="S4" s="138"/>
      <c r="T4" s="138"/>
      <c r="U4" s="138"/>
      <c r="V4" s="120"/>
      <c r="W4" s="120"/>
      <c r="X4" s="9"/>
      <c r="Y4" s="9"/>
      <c r="Z4" s="9"/>
      <c r="AA4" s="9"/>
    </row>
    <row r="5" spans="1:28" s="2" customFormat="1" ht="18.75">
      <c r="A5" s="137" t="s">
        <v>349</v>
      </c>
      <c r="B5" s="138"/>
      <c r="C5" s="138"/>
      <c r="D5" s="138"/>
      <c r="E5" s="138"/>
      <c r="F5" s="138"/>
      <c r="G5" s="138"/>
      <c r="H5" s="138"/>
      <c r="I5" s="138"/>
      <c r="J5" s="138"/>
      <c r="K5" s="138"/>
      <c r="L5" s="138"/>
      <c r="M5" s="138"/>
      <c r="N5" s="138"/>
      <c r="O5" s="138"/>
      <c r="P5" s="138"/>
      <c r="Q5" s="138"/>
      <c r="R5" s="138"/>
      <c r="S5" s="138"/>
      <c r="T5" s="138"/>
      <c r="U5" s="138"/>
      <c r="V5" s="120"/>
      <c r="W5" s="120"/>
      <c r="X5" s="4"/>
      <c r="Y5" s="4"/>
      <c r="Z5" s="4"/>
      <c r="AA5" s="4"/>
      <c r="AB5" s="4"/>
    </row>
    <row r="6" spans="1:28" s="2" customFormat="1" ht="18.75">
      <c r="A6" s="120"/>
      <c r="B6" s="120"/>
      <c r="C6" s="120"/>
      <c r="D6" s="120"/>
      <c r="E6" s="120"/>
      <c r="F6" s="120"/>
      <c r="G6" s="120"/>
      <c r="H6" s="120"/>
      <c r="I6" s="120"/>
      <c r="J6" s="120"/>
      <c r="K6" s="120"/>
      <c r="L6" s="120"/>
      <c r="M6" s="120"/>
      <c r="N6" s="120"/>
      <c r="O6" s="120"/>
      <c r="P6" s="120"/>
      <c r="Q6" s="120"/>
      <c r="R6" s="120"/>
      <c r="S6" s="120"/>
      <c r="T6" s="120"/>
      <c r="U6" s="120"/>
      <c r="V6" s="120"/>
      <c r="W6" s="120"/>
      <c r="X6" s="12"/>
      <c r="Y6" s="12"/>
      <c r="Z6" s="12"/>
      <c r="AA6" s="12"/>
    </row>
    <row r="7" spans="1:28" s="2" customFormat="1" ht="18.75">
      <c r="A7" s="137" t="s">
        <v>237</v>
      </c>
      <c r="B7" s="138"/>
      <c r="C7" s="138"/>
      <c r="D7" s="138"/>
      <c r="E7" s="138"/>
      <c r="F7" s="138"/>
      <c r="G7" s="138"/>
      <c r="H7" s="138"/>
      <c r="I7" s="138"/>
      <c r="J7" s="138"/>
      <c r="K7" s="138"/>
      <c r="L7" s="138"/>
      <c r="M7" s="138"/>
      <c r="N7" s="138"/>
      <c r="O7" s="138"/>
      <c r="P7" s="138"/>
      <c r="Q7" s="138"/>
      <c r="R7" s="138"/>
      <c r="S7" s="138"/>
      <c r="T7" s="138"/>
      <c r="U7" s="138"/>
      <c r="V7" s="120"/>
      <c r="W7" s="120"/>
      <c r="X7" s="4"/>
      <c r="Y7" s="4"/>
      <c r="Z7" s="4"/>
      <c r="AA7" s="4"/>
    </row>
    <row r="8" spans="1:28">
      <c r="A8" s="139" t="s">
        <v>351</v>
      </c>
      <c r="B8" s="140"/>
      <c r="C8" s="140"/>
      <c r="D8" s="140"/>
      <c r="E8" s="140"/>
      <c r="F8" s="140"/>
      <c r="G8" s="140"/>
      <c r="H8" s="140"/>
      <c r="I8" s="140"/>
      <c r="J8" s="140"/>
      <c r="K8" s="140"/>
      <c r="L8" s="140"/>
      <c r="M8" s="140"/>
      <c r="N8" s="140"/>
      <c r="O8" s="140"/>
      <c r="P8" s="140"/>
      <c r="Q8" s="140"/>
      <c r="R8" s="140"/>
      <c r="S8" s="140"/>
      <c r="T8" s="140"/>
      <c r="U8" s="140"/>
      <c r="V8" s="120"/>
      <c r="W8" s="120"/>
      <c r="X8" s="6"/>
      <c r="Y8" s="6"/>
      <c r="Z8" s="6"/>
      <c r="AA8" s="6"/>
    </row>
    <row r="9" spans="1:28">
      <c r="A9" s="120"/>
      <c r="B9" s="120"/>
      <c r="C9" s="120"/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7"/>
      <c r="P9" s="120"/>
      <c r="Q9" s="120"/>
      <c r="R9" s="120"/>
      <c r="S9" s="120"/>
      <c r="T9" s="120"/>
      <c r="U9" s="120"/>
      <c r="V9" s="120"/>
      <c r="W9" s="120"/>
      <c r="X9" s="13"/>
      <c r="Y9" s="13"/>
      <c r="Z9" s="13"/>
      <c r="AA9" s="13"/>
    </row>
    <row r="10" spans="1:28" ht="18.75">
      <c r="A10" s="137" t="s">
        <v>278</v>
      </c>
      <c r="B10" s="138"/>
      <c r="C10" s="138"/>
      <c r="D10" s="138"/>
      <c r="E10" s="138"/>
      <c r="F10" s="138"/>
      <c r="G10" s="138"/>
      <c r="H10" s="138"/>
      <c r="I10" s="138"/>
      <c r="J10" s="138"/>
      <c r="K10" s="138"/>
      <c r="L10" s="138"/>
      <c r="M10" s="138"/>
      <c r="N10" s="138"/>
      <c r="O10" s="138"/>
      <c r="P10" s="138"/>
      <c r="Q10" s="138"/>
      <c r="R10" s="138"/>
      <c r="S10" s="138"/>
      <c r="T10" s="138"/>
      <c r="U10" s="138"/>
      <c r="V10" s="120"/>
      <c r="W10" s="120"/>
      <c r="X10" s="3"/>
      <c r="Y10" s="3"/>
      <c r="Z10" s="3"/>
      <c r="AA10" s="3"/>
    </row>
    <row r="11" spans="1:28" s="120" customFormat="1" ht="18.75">
      <c r="A11" s="119"/>
      <c r="B11" s="118"/>
      <c r="C11" s="118"/>
      <c r="D11" s="118"/>
      <c r="E11" s="118"/>
      <c r="F11" s="118"/>
      <c r="G11" s="118"/>
      <c r="H11" s="118"/>
      <c r="I11" s="118"/>
      <c r="J11" s="118"/>
      <c r="K11" s="118"/>
      <c r="L11" s="118"/>
      <c r="M11" s="118"/>
      <c r="N11" s="118"/>
      <c r="O11" s="118"/>
      <c r="P11" s="118"/>
      <c r="Q11" s="118"/>
      <c r="R11" s="118"/>
      <c r="S11" s="118"/>
      <c r="T11" s="118"/>
      <c r="U11" s="118"/>
      <c r="X11" s="121"/>
      <c r="Y11" s="121"/>
      <c r="Z11" s="121"/>
      <c r="AA11" s="121"/>
    </row>
    <row r="12" spans="1:28" ht="18.75">
      <c r="A12" s="137" t="s">
        <v>275</v>
      </c>
      <c r="B12" s="138"/>
      <c r="C12" s="138"/>
      <c r="D12" s="138"/>
      <c r="E12" s="138"/>
      <c r="F12" s="138"/>
      <c r="G12" s="138"/>
      <c r="H12" s="138"/>
      <c r="I12" s="138"/>
      <c r="J12" s="138"/>
      <c r="K12" s="138"/>
      <c r="L12" s="138"/>
      <c r="M12" s="138"/>
      <c r="N12" s="138"/>
      <c r="O12" s="138"/>
      <c r="P12" s="138"/>
      <c r="Q12" s="138"/>
      <c r="R12" s="138"/>
      <c r="S12" s="138"/>
      <c r="T12" s="138"/>
      <c r="U12" s="138"/>
      <c r="V12" s="120"/>
      <c r="W12" s="120"/>
      <c r="Y12" s="1"/>
      <c r="AA12" s="5"/>
    </row>
    <row r="13" spans="1:28" ht="18.75">
      <c r="A13" s="139" t="s">
        <v>350</v>
      </c>
      <c r="B13" s="140"/>
      <c r="C13" s="140"/>
      <c r="D13" s="140"/>
      <c r="E13" s="140"/>
      <c r="F13" s="140"/>
      <c r="G13" s="140"/>
      <c r="H13" s="140"/>
      <c r="I13" s="140"/>
      <c r="J13" s="140"/>
      <c r="K13" s="140"/>
      <c r="L13" s="140"/>
      <c r="M13" s="140"/>
      <c r="N13" s="140"/>
      <c r="O13" s="140"/>
      <c r="P13" s="140"/>
      <c r="Q13" s="140"/>
      <c r="R13" s="140"/>
      <c r="S13" s="140"/>
      <c r="T13" s="140"/>
      <c r="U13" s="140"/>
      <c r="V13" s="120"/>
      <c r="W13" s="120"/>
      <c r="X13" s="10"/>
      <c r="Y13" s="10"/>
      <c r="Z13" s="7"/>
      <c r="AA13" s="7"/>
    </row>
    <row r="14" spans="1:28">
      <c r="A14" s="120"/>
      <c r="B14" s="120"/>
      <c r="C14" s="120"/>
      <c r="D14" s="120"/>
      <c r="E14" s="120"/>
      <c r="F14" s="120"/>
      <c r="G14" s="120"/>
      <c r="H14" s="120"/>
      <c r="I14" s="120"/>
      <c r="J14" s="120"/>
      <c r="K14" s="120"/>
      <c r="L14" s="120"/>
      <c r="M14" s="120"/>
      <c r="N14" s="120"/>
      <c r="O14" s="120"/>
      <c r="P14" s="120"/>
      <c r="Q14" s="120"/>
      <c r="R14" s="120"/>
      <c r="S14" s="120"/>
      <c r="T14" s="120"/>
      <c r="U14" s="120"/>
      <c r="V14" s="120"/>
      <c r="W14" s="120"/>
      <c r="X14" s="6"/>
      <c r="Y14" s="6"/>
      <c r="Z14" s="6"/>
      <c r="AA14" s="6"/>
    </row>
    <row r="15" spans="1:28" ht="101.25" customHeight="1">
      <c r="A15" s="134" t="s">
        <v>261</v>
      </c>
      <c r="B15" s="134" t="s">
        <v>9</v>
      </c>
      <c r="C15" s="134" t="s">
        <v>262</v>
      </c>
      <c r="D15" s="135" t="s">
        <v>263</v>
      </c>
      <c r="E15" s="135" t="s">
        <v>281</v>
      </c>
      <c r="F15" s="152" t="s">
        <v>279</v>
      </c>
      <c r="G15" s="153"/>
      <c r="H15" s="144" t="s">
        <v>280</v>
      </c>
      <c r="I15" s="145"/>
      <c r="J15" s="145"/>
      <c r="K15" s="145"/>
      <c r="L15" s="145"/>
      <c r="M15" s="145"/>
      <c r="N15" s="145"/>
      <c r="O15" s="145"/>
      <c r="P15" s="145"/>
      <c r="Q15" s="146"/>
      <c r="R15" s="154" t="s">
        <v>264</v>
      </c>
      <c r="S15" s="148"/>
      <c r="T15" s="134" t="s">
        <v>265</v>
      </c>
      <c r="U15" s="134"/>
      <c r="V15" s="135" t="s">
        <v>2</v>
      </c>
      <c r="Y15" s="23"/>
    </row>
    <row r="16" spans="1:28" ht="63" customHeight="1">
      <c r="A16" s="134"/>
      <c r="B16" s="134"/>
      <c r="C16" s="134"/>
      <c r="D16" s="141"/>
      <c r="E16" s="142"/>
      <c r="F16" s="151" t="s">
        <v>1</v>
      </c>
      <c r="G16" s="151" t="s">
        <v>8</v>
      </c>
      <c r="H16" s="147" t="s">
        <v>7</v>
      </c>
      <c r="I16" s="148"/>
      <c r="J16" s="147" t="s">
        <v>238</v>
      </c>
      <c r="K16" s="148"/>
      <c r="L16" s="147" t="s">
        <v>239</v>
      </c>
      <c r="M16" s="148"/>
      <c r="N16" s="147" t="s">
        <v>246</v>
      </c>
      <c r="O16" s="148"/>
      <c r="P16" s="147" t="s">
        <v>240</v>
      </c>
      <c r="Q16" s="148"/>
      <c r="R16" s="151" t="s">
        <v>1</v>
      </c>
      <c r="S16" s="151" t="s">
        <v>8</v>
      </c>
      <c r="T16" s="134"/>
      <c r="U16" s="134"/>
      <c r="V16" s="141"/>
      <c r="Y16" s="24"/>
    </row>
    <row r="17" spans="1:27" ht="63" customHeight="1">
      <c r="A17" s="134"/>
      <c r="B17" s="134"/>
      <c r="C17" s="134"/>
      <c r="D17" s="141"/>
      <c r="E17" s="142"/>
      <c r="F17" s="151"/>
      <c r="G17" s="151"/>
      <c r="H17" s="149"/>
      <c r="I17" s="150"/>
      <c r="J17" s="149"/>
      <c r="K17" s="150"/>
      <c r="L17" s="149"/>
      <c r="M17" s="150"/>
      <c r="N17" s="149"/>
      <c r="O17" s="150"/>
      <c r="P17" s="149"/>
      <c r="Q17" s="150"/>
      <c r="R17" s="151"/>
      <c r="S17" s="151"/>
      <c r="T17" s="135" t="s">
        <v>4</v>
      </c>
      <c r="U17" s="135" t="s">
        <v>3</v>
      </c>
      <c r="V17" s="141"/>
    </row>
    <row r="18" spans="1:27" ht="84.75" customHeight="1">
      <c r="A18" s="134"/>
      <c r="B18" s="134"/>
      <c r="C18" s="134"/>
      <c r="D18" s="141"/>
      <c r="E18" s="143"/>
      <c r="F18" s="151"/>
      <c r="G18" s="151"/>
      <c r="H18" s="36" t="s">
        <v>5</v>
      </c>
      <c r="I18" s="96" t="s">
        <v>6</v>
      </c>
      <c r="J18" s="21" t="s">
        <v>5</v>
      </c>
      <c r="K18" s="96" t="s">
        <v>6</v>
      </c>
      <c r="L18" s="21" t="s">
        <v>5</v>
      </c>
      <c r="M18" s="21" t="s">
        <v>6</v>
      </c>
      <c r="N18" s="21" t="s">
        <v>5</v>
      </c>
      <c r="O18" s="21" t="s">
        <v>6</v>
      </c>
      <c r="P18" s="21" t="s">
        <v>5</v>
      </c>
      <c r="Q18" s="21" t="s">
        <v>6</v>
      </c>
      <c r="R18" s="151"/>
      <c r="S18" s="151"/>
      <c r="T18" s="136"/>
      <c r="U18" s="136"/>
      <c r="V18" s="141"/>
    </row>
    <row r="19" spans="1:27" ht="20.25" customHeight="1">
      <c r="A19" s="21">
        <v>1</v>
      </c>
      <c r="B19" s="21">
        <v>2</v>
      </c>
      <c r="C19" s="21">
        <v>3</v>
      </c>
      <c r="D19" s="54">
        <f>C19+1</f>
        <v>4</v>
      </c>
      <c r="E19" s="21">
        <v>5</v>
      </c>
      <c r="F19" s="96">
        <v>6</v>
      </c>
      <c r="G19" s="54">
        <f t="shared" ref="G19:U19" si="0">F19+1</f>
        <v>7</v>
      </c>
      <c r="H19" s="21">
        <v>8</v>
      </c>
      <c r="I19" s="96">
        <v>9</v>
      </c>
      <c r="J19" s="21">
        <v>10</v>
      </c>
      <c r="K19" s="96">
        <v>11</v>
      </c>
      <c r="L19" s="21">
        <v>12</v>
      </c>
      <c r="M19" s="21">
        <v>13</v>
      </c>
      <c r="N19" s="21">
        <v>14</v>
      </c>
      <c r="O19" s="21">
        <v>15</v>
      </c>
      <c r="P19" s="21">
        <v>16</v>
      </c>
      <c r="Q19" s="21">
        <v>17</v>
      </c>
      <c r="R19" s="96">
        <f>Q19+1</f>
        <v>18</v>
      </c>
      <c r="S19" s="21">
        <f t="shared" si="0"/>
        <v>19</v>
      </c>
      <c r="T19" s="21">
        <f t="shared" si="0"/>
        <v>20</v>
      </c>
      <c r="U19" s="21">
        <f t="shared" si="0"/>
        <v>21</v>
      </c>
      <c r="V19" s="21">
        <v>22</v>
      </c>
    </row>
    <row r="20" spans="1:27" s="25" customFormat="1" ht="31.5" customHeight="1">
      <c r="A20" s="37" t="s">
        <v>15</v>
      </c>
      <c r="B20" s="17" t="s">
        <v>16</v>
      </c>
      <c r="C20" s="38" t="s">
        <v>13</v>
      </c>
      <c r="D20" s="22">
        <f t="shared" ref="D20:J20" si="1">SUM(D21,D28,D36,D42)</f>
        <v>2023.0835147</v>
      </c>
      <c r="E20" s="22">
        <f t="shared" si="1"/>
        <v>1267.688608615</v>
      </c>
      <c r="F20" s="22">
        <f t="shared" si="1"/>
        <v>0</v>
      </c>
      <c r="G20" s="22">
        <f t="shared" si="1"/>
        <v>23163.209133168668</v>
      </c>
      <c r="H20" s="22">
        <f t="shared" si="1"/>
        <v>6200.8236220270001</v>
      </c>
      <c r="I20" s="22">
        <f t="shared" si="1"/>
        <v>825.03122058000008</v>
      </c>
      <c r="J20" s="22">
        <f t="shared" si="1"/>
        <v>1702.1781645200001</v>
      </c>
      <c r="K20" s="22">
        <f t="shared" ref="K20:P20" si="2">SUM(K21,K28,K36,K42)</f>
        <v>825.03122058000008</v>
      </c>
      <c r="L20" s="22">
        <f>SUM(L21,L28,L36,L42)</f>
        <v>1244.81904581</v>
      </c>
      <c r="M20" s="22">
        <f t="shared" si="2"/>
        <v>0</v>
      </c>
      <c r="N20" s="22">
        <f>SUM(N21,N28,N36,N42)</f>
        <v>1920.8365490771</v>
      </c>
      <c r="O20" s="22">
        <f t="shared" si="2"/>
        <v>0</v>
      </c>
      <c r="P20" s="22">
        <f t="shared" si="2"/>
        <v>1332.9898626199001</v>
      </c>
      <c r="Q20" s="22">
        <f t="shared" ref="Q20" si="3">SUM(Q21,Q28,Q36,Q42)</f>
        <v>0</v>
      </c>
      <c r="R20" s="22">
        <f>SUM(R21,R28,R36,R42)</f>
        <v>0</v>
      </c>
      <c r="S20" s="22">
        <f t="shared" ref="S20:S33" si="4">G20-I20</f>
        <v>22338.177912588668</v>
      </c>
      <c r="T20" s="28">
        <f>I20-J20</f>
        <v>-877.14694394000003</v>
      </c>
      <c r="U20" s="39">
        <f>IF(J20,T20/(J20),"нд")</f>
        <v>-0.5153085395072895</v>
      </c>
      <c r="V20" s="39" t="s">
        <v>274</v>
      </c>
      <c r="W20" s="26"/>
      <c r="X20" s="26"/>
      <c r="Y20" s="27"/>
      <c r="Z20" s="26"/>
    </row>
    <row r="21" spans="1:27" s="25" customFormat="1" ht="63" customHeight="1">
      <c r="A21" s="37" t="s">
        <v>17</v>
      </c>
      <c r="B21" s="17" t="s">
        <v>18</v>
      </c>
      <c r="C21" s="38" t="s">
        <v>13</v>
      </c>
      <c r="D21" s="28">
        <f t="shared" ref="D21:J21" si="5">SUM(D22:D27)</f>
        <v>1970.38514556</v>
      </c>
      <c r="E21" s="28">
        <f t="shared" si="5"/>
        <v>914.5320965599999</v>
      </c>
      <c r="F21" s="97">
        <f t="shared" si="5"/>
        <v>0</v>
      </c>
      <c r="G21" s="28">
        <f t="shared" si="5"/>
        <v>22832.887453386669</v>
      </c>
      <c r="H21" s="28">
        <f>SUM(H22:H27)</f>
        <v>6028.0915150199999</v>
      </c>
      <c r="I21" s="97">
        <f t="shared" si="5"/>
        <v>791.29885690000003</v>
      </c>
      <c r="J21" s="28">
        <f t="shared" si="5"/>
        <v>1702.1781645200001</v>
      </c>
      <c r="K21" s="97">
        <f t="shared" ref="K21:Q21" si="6">SUM(K22:K27)</f>
        <v>791.29885690000003</v>
      </c>
      <c r="L21" s="28">
        <f t="shared" si="6"/>
        <v>1234.9423281100001</v>
      </c>
      <c r="M21" s="28">
        <f t="shared" si="6"/>
        <v>0</v>
      </c>
      <c r="N21" s="28">
        <f t="shared" si="6"/>
        <v>1898.4045798300001</v>
      </c>
      <c r="O21" s="28">
        <f t="shared" si="6"/>
        <v>0</v>
      </c>
      <c r="P21" s="28">
        <f t="shared" si="6"/>
        <v>1192.56644256</v>
      </c>
      <c r="Q21" s="28">
        <f t="shared" si="6"/>
        <v>0</v>
      </c>
      <c r="R21" s="22">
        <f>SUM(R22:R27)</f>
        <v>0</v>
      </c>
      <c r="S21" s="22">
        <f t="shared" si="4"/>
        <v>22041.588596486668</v>
      </c>
      <c r="T21" s="28">
        <f t="shared" ref="T21:T84" si="7">I21-J21</f>
        <v>-910.87930762000008</v>
      </c>
      <c r="U21" s="78">
        <f t="shared" ref="U21:U84" si="8">IF(J21,T21/(J21),"нд")</f>
        <v>-0.53512571516088059</v>
      </c>
      <c r="V21" s="39" t="s">
        <v>274</v>
      </c>
      <c r="W21" s="26"/>
      <c r="X21" s="26"/>
      <c r="Y21" s="29"/>
      <c r="Z21" s="26"/>
    </row>
    <row r="22" spans="1:27" s="25" customFormat="1" ht="15.75" customHeight="1">
      <c r="A22" s="37" t="s">
        <v>19</v>
      </c>
      <c r="B22" s="17" t="s">
        <v>20</v>
      </c>
      <c r="C22" s="38" t="s">
        <v>13</v>
      </c>
      <c r="D22" s="28" t="str">
        <f>D45</f>
        <v>нд</v>
      </c>
      <c r="E22" s="28">
        <f t="shared" ref="E22" si="9">E45</f>
        <v>11.610341009999999</v>
      </c>
      <c r="F22" s="97">
        <f t="shared" ref="F22" si="10">F45</f>
        <v>0</v>
      </c>
      <c r="G22" s="28">
        <f t="shared" ref="G22" si="11">G45</f>
        <v>22.5863799066667</v>
      </c>
      <c r="H22" s="28">
        <f>H45</f>
        <v>3.4750000000000001</v>
      </c>
      <c r="I22" s="97">
        <f>I45</f>
        <v>0.26156639999999998</v>
      </c>
      <c r="J22" s="28">
        <f t="shared" ref="J22:Q22" si="12">J45</f>
        <v>0</v>
      </c>
      <c r="K22" s="97">
        <f t="shared" si="12"/>
        <v>0.26156639999999998</v>
      </c>
      <c r="L22" s="28">
        <f t="shared" si="12"/>
        <v>0</v>
      </c>
      <c r="M22" s="28">
        <f t="shared" si="12"/>
        <v>0</v>
      </c>
      <c r="N22" s="28">
        <f t="shared" si="12"/>
        <v>0</v>
      </c>
      <c r="O22" s="28">
        <f t="shared" si="12"/>
        <v>0</v>
      </c>
      <c r="P22" s="28">
        <f t="shared" si="12"/>
        <v>3.4750000000000001</v>
      </c>
      <c r="Q22" s="28">
        <f t="shared" si="12"/>
        <v>0</v>
      </c>
      <c r="R22" s="22" t="str">
        <f>R45</f>
        <v>нд</v>
      </c>
      <c r="S22" s="22">
        <f t="shared" si="4"/>
        <v>22.3248135066667</v>
      </c>
      <c r="T22" s="28">
        <f t="shared" si="7"/>
        <v>0.26156639999999998</v>
      </c>
      <c r="U22" s="78" t="str">
        <f t="shared" si="8"/>
        <v>нд</v>
      </c>
      <c r="V22" s="39" t="s">
        <v>274</v>
      </c>
      <c r="W22" s="26"/>
      <c r="X22" s="26"/>
      <c r="Y22" s="27"/>
      <c r="Z22" s="26"/>
    </row>
    <row r="23" spans="1:27" s="25" customFormat="1" ht="38.25" customHeight="1">
      <c r="A23" s="37" t="s">
        <v>21</v>
      </c>
      <c r="B23" s="17" t="s">
        <v>22</v>
      </c>
      <c r="C23" s="38" t="s">
        <v>13</v>
      </c>
      <c r="D23" s="28">
        <f t="shared" ref="D23:E23" si="13">D65</f>
        <v>6.2206355599999998</v>
      </c>
      <c r="E23" s="28">
        <f t="shared" si="13"/>
        <v>104.03731481</v>
      </c>
      <c r="F23" s="97">
        <f t="shared" ref="F23" si="14">F65</f>
        <v>0</v>
      </c>
      <c r="G23" s="28">
        <f t="shared" ref="G23" si="15">G65</f>
        <v>214.03843493000002</v>
      </c>
      <c r="H23" s="28">
        <f t="shared" ref="H23:Q23" si="16">H65</f>
        <v>96.073583380000002</v>
      </c>
      <c r="I23" s="97">
        <f t="shared" si="16"/>
        <v>5.8084931900000001</v>
      </c>
      <c r="J23" s="28">
        <f t="shared" si="16"/>
        <v>0</v>
      </c>
      <c r="K23" s="97">
        <f t="shared" si="16"/>
        <v>5.8084931900000001</v>
      </c>
      <c r="L23" s="28">
        <f t="shared" si="16"/>
        <v>0</v>
      </c>
      <c r="M23" s="28">
        <f t="shared" si="16"/>
        <v>0</v>
      </c>
      <c r="N23" s="28">
        <f t="shared" si="16"/>
        <v>0</v>
      </c>
      <c r="O23" s="28">
        <f t="shared" si="16"/>
        <v>0</v>
      </c>
      <c r="P23" s="28">
        <f t="shared" si="16"/>
        <v>96.073583380000002</v>
      </c>
      <c r="Q23" s="28">
        <f t="shared" si="16"/>
        <v>0</v>
      </c>
      <c r="R23" s="22" t="str">
        <f>R65</f>
        <v>нд</v>
      </c>
      <c r="S23" s="22">
        <f t="shared" si="4"/>
        <v>208.22994174000002</v>
      </c>
      <c r="T23" s="28">
        <f t="shared" si="7"/>
        <v>5.8084931900000001</v>
      </c>
      <c r="U23" s="78" t="str">
        <f t="shared" si="8"/>
        <v>нд</v>
      </c>
      <c r="V23" s="39" t="s">
        <v>274</v>
      </c>
      <c r="W23" s="26"/>
      <c r="X23" s="26"/>
      <c r="Y23" s="27"/>
      <c r="Z23" s="26"/>
    </row>
    <row r="24" spans="1:27" s="25" customFormat="1" ht="63" customHeight="1">
      <c r="A24" s="37" t="s">
        <v>23</v>
      </c>
      <c r="B24" s="17" t="s">
        <v>24</v>
      </c>
      <c r="C24" s="38" t="s">
        <v>13</v>
      </c>
      <c r="D24" s="28">
        <f t="shared" ref="D24:G24" si="17">D79</f>
        <v>1964.1645100000001</v>
      </c>
      <c r="E24" s="28">
        <f t="shared" si="17"/>
        <v>798.88444073999995</v>
      </c>
      <c r="F24" s="97">
        <f t="shared" si="17"/>
        <v>0</v>
      </c>
      <c r="G24" s="28">
        <f t="shared" si="17"/>
        <v>22566.28450206</v>
      </c>
      <c r="H24" s="28">
        <f>H79</f>
        <v>5899.11243715</v>
      </c>
      <c r="I24" s="97">
        <f t="shared" ref="I24:Q24" si="18">I79</f>
        <v>785.14379730999997</v>
      </c>
      <c r="J24" s="28">
        <f t="shared" si="18"/>
        <v>1702.1781645200001</v>
      </c>
      <c r="K24" s="97">
        <f t="shared" si="18"/>
        <v>785.14379730999997</v>
      </c>
      <c r="L24" s="28">
        <f t="shared" si="18"/>
        <v>1234.9423281100001</v>
      </c>
      <c r="M24" s="28">
        <f t="shared" si="18"/>
        <v>0</v>
      </c>
      <c r="N24" s="28">
        <f t="shared" si="18"/>
        <v>1898.4045798300001</v>
      </c>
      <c r="O24" s="28">
        <f t="shared" si="18"/>
        <v>0</v>
      </c>
      <c r="P24" s="28">
        <f t="shared" si="18"/>
        <v>1063.58736469</v>
      </c>
      <c r="Q24" s="28">
        <f t="shared" si="18"/>
        <v>0</v>
      </c>
      <c r="R24" s="22" t="str">
        <f>R79</f>
        <v>нд</v>
      </c>
      <c r="S24" s="22">
        <f t="shared" si="4"/>
        <v>21781.14070475</v>
      </c>
      <c r="T24" s="28">
        <f t="shared" si="7"/>
        <v>-917.03436721000014</v>
      </c>
      <c r="U24" s="78">
        <f t="shared" si="8"/>
        <v>-0.53874170537758959</v>
      </c>
      <c r="V24" s="39" t="s">
        <v>274</v>
      </c>
      <c r="W24" s="26"/>
      <c r="X24" s="26"/>
      <c r="Y24" s="33"/>
      <c r="Z24" s="26"/>
      <c r="AA24" s="30"/>
    </row>
    <row r="25" spans="1:27" s="25" customFormat="1" ht="43.5" customHeight="1">
      <c r="A25" s="37" t="s">
        <v>25</v>
      </c>
      <c r="B25" s="17" t="s">
        <v>26</v>
      </c>
      <c r="C25" s="38" t="s">
        <v>13</v>
      </c>
      <c r="D25" s="28" t="s">
        <v>274</v>
      </c>
      <c r="E25" s="28">
        <v>0</v>
      </c>
      <c r="F25" s="97">
        <v>0</v>
      </c>
      <c r="G25" s="28">
        <v>0</v>
      </c>
      <c r="H25" s="28">
        <v>0</v>
      </c>
      <c r="I25" s="97">
        <v>0</v>
      </c>
      <c r="J25" s="28">
        <v>0</v>
      </c>
      <c r="K25" s="97">
        <v>0</v>
      </c>
      <c r="L25" s="28">
        <v>0</v>
      </c>
      <c r="M25" s="28">
        <v>0</v>
      </c>
      <c r="N25" s="28">
        <v>0</v>
      </c>
      <c r="O25" s="28">
        <v>0</v>
      </c>
      <c r="P25" s="28">
        <v>0</v>
      </c>
      <c r="Q25" s="28">
        <v>0</v>
      </c>
      <c r="R25" s="22" t="s">
        <v>274</v>
      </c>
      <c r="S25" s="22">
        <f t="shared" si="4"/>
        <v>0</v>
      </c>
      <c r="T25" s="28">
        <f t="shared" si="7"/>
        <v>0</v>
      </c>
      <c r="U25" s="78" t="str">
        <f t="shared" si="8"/>
        <v>нд</v>
      </c>
      <c r="V25" s="39" t="s">
        <v>274</v>
      </c>
      <c r="W25" s="26"/>
      <c r="X25" s="26"/>
      <c r="Y25" s="27"/>
      <c r="Z25" s="26"/>
    </row>
    <row r="26" spans="1:27" s="25" customFormat="1" ht="47.25" customHeight="1">
      <c r="A26" s="37" t="s">
        <v>27</v>
      </c>
      <c r="B26" s="17" t="s">
        <v>28</v>
      </c>
      <c r="C26" s="38" t="s">
        <v>13</v>
      </c>
      <c r="D26" s="28" t="s">
        <v>274</v>
      </c>
      <c r="E26" s="28">
        <v>0</v>
      </c>
      <c r="F26" s="97">
        <v>0</v>
      </c>
      <c r="G26" s="28">
        <v>0</v>
      </c>
      <c r="H26" s="28">
        <v>0</v>
      </c>
      <c r="I26" s="97">
        <v>0</v>
      </c>
      <c r="J26" s="28">
        <v>0</v>
      </c>
      <c r="K26" s="97">
        <v>0</v>
      </c>
      <c r="L26" s="28">
        <v>0</v>
      </c>
      <c r="M26" s="28">
        <v>0</v>
      </c>
      <c r="N26" s="28">
        <v>0</v>
      </c>
      <c r="O26" s="28">
        <v>0</v>
      </c>
      <c r="P26" s="28">
        <v>0</v>
      </c>
      <c r="Q26" s="28">
        <v>0</v>
      </c>
      <c r="R26" s="22" t="s">
        <v>274</v>
      </c>
      <c r="S26" s="22">
        <f t="shared" si="4"/>
        <v>0</v>
      </c>
      <c r="T26" s="28">
        <f t="shared" si="7"/>
        <v>0</v>
      </c>
      <c r="U26" s="78" t="str">
        <f t="shared" si="8"/>
        <v>нд</v>
      </c>
      <c r="V26" s="39" t="s">
        <v>274</v>
      </c>
      <c r="W26" s="26"/>
      <c r="X26" s="26"/>
      <c r="Y26" s="27"/>
      <c r="Z26" s="26"/>
    </row>
    <row r="27" spans="1:27" s="25" customFormat="1" ht="15.75" customHeight="1">
      <c r="A27" s="37" t="s">
        <v>29</v>
      </c>
      <c r="B27" s="17" t="s">
        <v>30</v>
      </c>
      <c r="C27" s="38" t="s">
        <v>13</v>
      </c>
      <c r="D27" s="28" t="str">
        <f>D86</f>
        <v>нд</v>
      </c>
      <c r="E27" s="28">
        <f t="shared" ref="E27:G27" si="19">E86</f>
        <v>0</v>
      </c>
      <c r="F27" s="97" t="str">
        <f t="shared" si="19"/>
        <v>нд</v>
      </c>
      <c r="G27" s="28">
        <f t="shared" si="19"/>
        <v>29.978136490000001</v>
      </c>
      <c r="H27" s="28">
        <f>H86</f>
        <v>29.430494490000001</v>
      </c>
      <c r="I27" s="97">
        <f t="shared" ref="I27:Q27" si="20">I86</f>
        <v>8.5000000000000006E-2</v>
      </c>
      <c r="J27" s="28">
        <f t="shared" si="20"/>
        <v>0</v>
      </c>
      <c r="K27" s="97">
        <f t="shared" si="20"/>
        <v>8.5000000000000006E-2</v>
      </c>
      <c r="L27" s="28">
        <f t="shared" si="20"/>
        <v>0</v>
      </c>
      <c r="M27" s="28">
        <f t="shared" si="20"/>
        <v>0</v>
      </c>
      <c r="N27" s="28">
        <f t="shared" si="20"/>
        <v>0</v>
      </c>
      <c r="O27" s="28">
        <f t="shared" si="20"/>
        <v>0</v>
      </c>
      <c r="P27" s="28">
        <f>P86</f>
        <v>29.430494490000001</v>
      </c>
      <c r="Q27" s="28">
        <f t="shared" si="20"/>
        <v>0</v>
      </c>
      <c r="R27" s="97" t="str">
        <f>R86</f>
        <v>нд</v>
      </c>
      <c r="S27" s="22">
        <f t="shared" si="4"/>
        <v>29.89313649</v>
      </c>
      <c r="T27" s="28">
        <f t="shared" si="7"/>
        <v>8.5000000000000006E-2</v>
      </c>
      <c r="U27" s="78" t="str">
        <f t="shared" si="8"/>
        <v>нд</v>
      </c>
      <c r="V27" s="39" t="s">
        <v>274</v>
      </c>
      <c r="W27" s="26"/>
      <c r="X27" s="26"/>
      <c r="Y27" s="27"/>
      <c r="Z27" s="26"/>
    </row>
    <row r="28" spans="1:27" s="25" customFormat="1" ht="47.25" customHeight="1">
      <c r="A28" s="37" t="s">
        <v>31</v>
      </c>
      <c r="B28" s="17" t="s">
        <v>32</v>
      </c>
      <c r="C28" s="38" t="s">
        <v>13</v>
      </c>
      <c r="D28" s="28">
        <f>SUM(D29:D35)</f>
        <v>52.698369140000004</v>
      </c>
      <c r="E28" s="28">
        <f>SUM(E29:E35)</f>
        <v>353.15651205500006</v>
      </c>
      <c r="F28" s="97">
        <f>SUM(F29:F35)</f>
        <v>0</v>
      </c>
      <c r="G28" s="28">
        <f t="shared" ref="G28:L28" si="21">SUM(G29:G35)</f>
        <v>330.32167978199999</v>
      </c>
      <c r="H28" s="28">
        <f>SUM(H29:H35)</f>
        <v>172.732107007</v>
      </c>
      <c r="I28" s="97">
        <f t="shared" si="21"/>
        <v>33.732363679999999</v>
      </c>
      <c r="J28" s="28">
        <f>SUM(J29:J35)</f>
        <v>0</v>
      </c>
      <c r="K28" s="97">
        <f t="shared" si="21"/>
        <v>33.732363679999999</v>
      </c>
      <c r="L28" s="28">
        <f t="shared" si="21"/>
        <v>9.8767177000000004</v>
      </c>
      <c r="M28" s="28">
        <f t="shared" ref="M28:Q28" si="22">SUM(M29:M35)</f>
        <v>0</v>
      </c>
      <c r="N28" s="28">
        <f t="shared" si="22"/>
        <v>22.4319692471</v>
      </c>
      <c r="O28" s="28">
        <f t="shared" si="22"/>
        <v>0</v>
      </c>
      <c r="P28" s="28">
        <f>SUM(P29:P35)</f>
        <v>140.4234200599</v>
      </c>
      <c r="Q28" s="28">
        <f t="shared" si="22"/>
        <v>0</v>
      </c>
      <c r="R28" s="97" t="s">
        <v>274</v>
      </c>
      <c r="S28" s="22">
        <f t="shared" si="4"/>
        <v>296.589316102</v>
      </c>
      <c r="T28" s="28">
        <f t="shared" si="7"/>
        <v>33.732363679999999</v>
      </c>
      <c r="U28" s="78" t="str">
        <f t="shared" si="8"/>
        <v>нд</v>
      </c>
      <c r="V28" s="39" t="s">
        <v>274</v>
      </c>
      <c r="W28" s="26"/>
      <c r="X28" s="26"/>
      <c r="Y28" s="27"/>
      <c r="Z28" s="26"/>
    </row>
    <row r="29" spans="1:27" s="25" customFormat="1" ht="31.5" customHeight="1">
      <c r="A29" s="37" t="s">
        <v>33</v>
      </c>
      <c r="B29" s="17" t="s">
        <v>34</v>
      </c>
      <c r="C29" s="38" t="s">
        <v>13</v>
      </c>
      <c r="D29" s="28" t="str">
        <f t="shared" ref="D29:E29" si="23">D96</f>
        <v>нд</v>
      </c>
      <c r="E29" s="28">
        <f t="shared" si="23"/>
        <v>0</v>
      </c>
      <c r="F29" s="97">
        <f t="shared" ref="F29" si="24">F96</f>
        <v>0</v>
      </c>
      <c r="G29" s="28">
        <f t="shared" ref="G29" si="25">G96</f>
        <v>0</v>
      </c>
      <c r="H29" s="28">
        <f>H96</f>
        <v>0</v>
      </c>
      <c r="I29" s="97">
        <f t="shared" ref="I29:R29" si="26">I96</f>
        <v>0</v>
      </c>
      <c r="J29" s="28">
        <f t="shared" si="26"/>
        <v>0</v>
      </c>
      <c r="K29" s="97">
        <f t="shared" si="26"/>
        <v>0</v>
      </c>
      <c r="L29" s="28">
        <f t="shared" si="26"/>
        <v>0</v>
      </c>
      <c r="M29" s="28">
        <f t="shared" si="26"/>
        <v>0</v>
      </c>
      <c r="N29" s="28">
        <f t="shared" si="26"/>
        <v>0</v>
      </c>
      <c r="O29" s="28">
        <f t="shared" si="26"/>
        <v>0</v>
      </c>
      <c r="P29" s="28">
        <f>P96</f>
        <v>0</v>
      </c>
      <c r="Q29" s="28">
        <f t="shared" si="26"/>
        <v>0</v>
      </c>
      <c r="R29" s="97" t="str">
        <f t="shared" si="26"/>
        <v>нд</v>
      </c>
      <c r="S29" s="22">
        <f t="shared" si="4"/>
        <v>0</v>
      </c>
      <c r="T29" s="28">
        <f t="shared" si="7"/>
        <v>0</v>
      </c>
      <c r="U29" s="78" t="str">
        <f t="shared" si="8"/>
        <v>нд</v>
      </c>
      <c r="V29" s="39" t="s">
        <v>274</v>
      </c>
      <c r="W29" s="26"/>
      <c r="X29" s="26"/>
      <c r="Y29" s="27"/>
      <c r="Z29" s="26"/>
    </row>
    <row r="30" spans="1:27" s="25" customFormat="1" ht="15.75" customHeight="1">
      <c r="A30" s="37" t="s">
        <v>35</v>
      </c>
      <c r="B30" s="17" t="s">
        <v>36</v>
      </c>
      <c r="C30" s="38" t="s">
        <v>13</v>
      </c>
      <c r="D30" s="28">
        <f t="shared" ref="D30:E30" si="27">D110</f>
        <v>51.243470000000002</v>
      </c>
      <c r="E30" s="28">
        <f t="shared" si="27"/>
        <v>318.78522726</v>
      </c>
      <c r="F30" s="97">
        <f t="shared" ref="F30" si="28">F110</f>
        <v>0</v>
      </c>
      <c r="G30" s="28">
        <f t="shared" ref="G30" si="29">G110</f>
        <v>72.580089289999989</v>
      </c>
      <c r="H30" s="28">
        <f t="shared" ref="H30" si="30">H110</f>
        <v>22.499999989999999</v>
      </c>
      <c r="I30" s="97">
        <f>I110</f>
        <v>31.626098929999998</v>
      </c>
      <c r="J30" s="28">
        <f>J110</f>
        <v>0</v>
      </c>
      <c r="K30" s="97">
        <f t="shared" ref="K30:R30" si="31">K110</f>
        <v>31.626098929999998</v>
      </c>
      <c r="L30" s="28">
        <f t="shared" si="31"/>
        <v>0</v>
      </c>
      <c r="M30" s="28">
        <f t="shared" si="31"/>
        <v>0</v>
      </c>
      <c r="N30" s="28">
        <f t="shared" si="31"/>
        <v>0</v>
      </c>
      <c r="O30" s="28">
        <f t="shared" si="31"/>
        <v>0</v>
      </c>
      <c r="P30" s="28">
        <f t="shared" si="31"/>
        <v>22.499999989999999</v>
      </c>
      <c r="Q30" s="28">
        <f t="shared" si="31"/>
        <v>0</v>
      </c>
      <c r="R30" s="97" t="str">
        <f t="shared" si="31"/>
        <v>нд</v>
      </c>
      <c r="S30" s="22">
        <f t="shared" si="4"/>
        <v>40.953990359999992</v>
      </c>
      <c r="T30" s="28">
        <f t="shared" si="7"/>
        <v>31.626098929999998</v>
      </c>
      <c r="U30" s="78" t="str">
        <f t="shared" si="8"/>
        <v>нд</v>
      </c>
      <c r="V30" s="39" t="s">
        <v>274</v>
      </c>
      <c r="W30" s="26"/>
      <c r="X30" s="26"/>
      <c r="Y30" s="27"/>
      <c r="Z30" s="26"/>
    </row>
    <row r="31" spans="1:27" s="25" customFormat="1" ht="31.5" customHeight="1">
      <c r="A31" s="37" t="s">
        <v>37</v>
      </c>
      <c r="B31" s="17" t="s">
        <v>38</v>
      </c>
      <c r="C31" s="38" t="s">
        <v>13</v>
      </c>
      <c r="D31" s="28" t="str">
        <f t="shared" ref="D31:G31" si="32">D118</f>
        <v>нд</v>
      </c>
      <c r="E31" s="28">
        <f t="shared" si="32"/>
        <v>14.61594165</v>
      </c>
      <c r="F31" s="97">
        <f t="shared" si="32"/>
        <v>0</v>
      </c>
      <c r="G31" s="28">
        <f t="shared" si="32"/>
        <v>105.89630747</v>
      </c>
      <c r="H31" s="28">
        <f>H118</f>
        <v>42.541514329999998</v>
      </c>
      <c r="I31" s="97">
        <f t="shared" ref="I31:R31" si="33">I118</f>
        <v>2</v>
      </c>
      <c r="J31" s="28">
        <f t="shared" si="33"/>
        <v>0</v>
      </c>
      <c r="K31" s="97">
        <f t="shared" si="33"/>
        <v>2</v>
      </c>
      <c r="L31" s="28">
        <f t="shared" si="33"/>
        <v>0</v>
      </c>
      <c r="M31" s="28">
        <f t="shared" si="33"/>
        <v>0</v>
      </c>
      <c r="N31" s="28">
        <f t="shared" si="33"/>
        <v>11.532454298999999</v>
      </c>
      <c r="O31" s="28">
        <f t="shared" si="33"/>
        <v>0</v>
      </c>
      <c r="P31" s="28">
        <f t="shared" si="33"/>
        <v>31.009060030999997</v>
      </c>
      <c r="Q31" s="28">
        <f t="shared" si="33"/>
        <v>0</v>
      </c>
      <c r="R31" s="97" t="str">
        <f t="shared" si="33"/>
        <v>нд</v>
      </c>
      <c r="S31" s="22">
        <f t="shared" si="4"/>
        <v>103.89630747</v>
      </c>
      <c r="T31" s="28">
        <f t="shared" si="7"/>
        <v>2</v>
      </c>
      <c r="U31" s="78" t="str">
        <f t="shared" si="8"/>
        <v>нд</v>
      </c>
      <c r="V31" s="39" t="s">
        <v>274</v>
      </c>
      <c r="W31" s="26"/>
      <c r="X31" s="26"/>
      <c r="Y31" s="27"/>
      <c r="Z31" s="26"/>
    </row>
    <row r="32" spans="1:27" s="25" customFormat="1" ht="47.25" customHeight="1">
      <c r="A32" s="37" t="s">
        <v>39</v>
      </c>
      <c r="B32" s="17" t="s">
        <v>40</v>
      </c>
      <c r="C32" s="38" t="s">
        <v>13</v>
      </c>
      <c r="D32" s="28" t="str">
        <f t="shared" ref="D32:G32" si="34">D128</f>
        <v>нд</v>
      </c>
      <c r="E32" s="28">
        <f t="shared" si="34"/>
        <v>0</v>
      </c>
      <c r="F32" s="97">
        <f t="shared" si="34"/>
        <v>0</v>
      </c>
      <c r="G32" s="28">
        <f t="shared" si="34"/>
        <v>0</v>
      </c>
      <c r="H32" s="28">
        <f t="shared" ref="H32:R32" si="35">H128</f>
        <v>0</v>
      </c>
      <c r="I32" s="97">
        <f t="shared" si="35"/>
        <v>0</v>
      </c>
      <c r="J32" s="28">
        <f t="shared" si="35"/>
        <v>0</v>
      </c>
      <c r="K32" s="97">
        <f t="shared" si="35"/>
        <v>0</v>
      </c>
      <c r="L32" s="28">
        <f t="shared" si="35"/>
        <v>0</v>
      </c>
      <c r="M32" s="28">
        <f t="shared" si="35"/>
        <v>0</v>
      </c>
      <c r="N32" s="28">
        <f t="shared" si="35"/>
        <v>0</v>
      </c>
      <c r="O32" s="28">
        <f t="shared" si="35"/>
        <v>0</v>
      </c>
      <c r="P32" s="28">
        <f t="shared" si="35"/>
        <v>0</v>
      </c>
      <c r="Q32" s="28">
        <f t="shared" si="35"/>
        <v>0</v>
      </c>
      <c r="R32" s="97" t="str">
        <f t="shared" si="35"/>
        <v>нд</v>
      </c>
      <c r="S32" s="22">
        <f t="shared" si="4"/>
        <v>0</v>
      </c>
      <c r="T32" s="28">
        <f t="shared" si="7"/>
        <v>0</v>
      </c>
      <c r="U32" s="78" t="str">
        <f t="shared" si="8"/>
        <v>нд</v>
      </c>
      <c r="V32" s="39" t="s">
        <v>274</v>
      </c>
      <c r="W32" s="26"/>
      <c r="X32" s="26"/>
      <c r="Y32" s="27"/>
      <c r="Z32" s="26"/>
    </row>
    <row r="33" spans="1:26" s="25" customFormat="1" ht="15.75" customHeight="1">
      <c r="A33" s="37" t="s">
        <v>41</v>
      </c>
      <c r="B33" s="17" t="s">
        <v>42</v>
      </c>
      <c r="C33" s="38" t="s">
        <v>13</v>
      </c>
      <c r="D33" s="28">
        <f t="shared" ref="D33:G33" si="36">D135</f>
        <v>1.45489914</v>
      </c>
      <c r="E33" s="28">
        <f t="shared" si="36"/>
        <v>16.907940249999999</v>
      </c>
      <c r="F33" s="97">
        <f t="shared" si="36"/>
        <v>0</v>
      </c>
      <c r="G33" s="28">
        <f t="shared" si="36"/>
        <v>75.91016599999999</v>
      </c>
      <c r="H33" s="28">
        <f>H135</f>
        <v>53.780049439999999</v>
      </c>
      <c r="I33" s="97">
        <f t="shared" ref="I33:R33" si="37">I135</f>
        <v>0</v>
      </c>
      <c r="J33" s="28">
        <f t="shared" si="37"/>
        <v>0</v>
      </c>
      <c r="K33" s="97">
        <f t="shared" si="37"/>
        <v>0</v>
      </c>
      <c r="L33" s="28">
        <f t="shared" si="37"/>
        <v>5.8819676999999997</v>
      </c>
      <c r="M33" s="28">
        <f t="shared" si="37"/>
        <v>0</v>
      </c>
      <c r="N33" s="28">
        <f t="shared" si="37"/>
        <v>5.8819676999999997</v>
      </c>
      <c r="O33" s="28">
        <f t="shared" si="37"/>
        <v>0</v>
      </c>
      <c r="P33" s="28">
        <f t="shared" si="37"/>
        <v>42.016114040000005</v>
      </c>
      <c r="Q33" s="28">
        <f t="shared" si="37"/>
        <v>0</v>
      </c>
      <c r="R33" s="97" t="str">
        <f t="shared" si="37"/>
        <v>нд</v>
      </c>
      <c r="S33" s="22">
        <f t="shared" si="4"/>
        <v>75.91016599999999</v>
      </c>
      <c r="T33" s="28">
        <f t="shared" si="7"/>
        <v>0</v>
      </c>
      <c r="U33" s="78" t="str">
        <f t="shared" si="8"/>
        <v>нд</v>
      </c>
      <c r="V33" s="39" t="s">
        <v>274</v>
      </c>
      <c r="W33" s="26"/>
      <c r="X33" s="26"/>
      <c r="Y33" s="27"/>
      <c r="Z33" s="26"/>
    </row>
    <row r="34" spans="1:26" s="25" customFormat="1" ht="47.25" customHeight="1">
      <c r="A34" s="37" t="s">
        <v>43</v>
      </c>
      <c r="B34" s="17" t="s">
        <v>28</v>
      </c>
      <c r="C34" s="38" t="s">
        <v>13</v>
      </c>
      <c r="D34" s="28" t="str">
        <f t="shared" ref="D34:F34" si="38">D143</f>
        <v>нд</v>
      </c>
      <c r="E34" s="28">
        <f t="shared" si="38"/>
        <v>0</v>
      </c>
      <c r="F34" s="97">
        <f t="shared" si="38"/>
        <v>0</v>
      </c>
      <c r="G34" s="28">
        <f>G143</f>
        <v>0</v>
      </c>
      <c r="H34" s="28">
        <f>H143</f>
        <v>0</v>
      </c>
      <c r="I34" s="97">
        <f t="shared" ref="I34:R34" si="39">I143</f>
        <v>0</v>
      </c>
      <c r="J34" s="28">
        <f t="shared" si="39"/>
        <v>0</v>
      </c>
      <c r="K34" s="97">
        <f t="shared" si="39"/>
        <v>0</v>
      </c>
      <c r="L34" s="28">
        <f t="shared" si="39"/>
        <v>0</v>
      </c>
      <c r="M34" s="28">
        <f t="shared" si="39"/>
        <v>0</v>
      </c>
      <c r="N34" s="28">
        <f t="shared" si="39"/>
        <v>0</v>
      </c>
      <c r="O34" s="28">
        <f t="shared" si="39"/>
        <v>0</v>
      </c>
      <c r="P34" s="28">
        <f t="shared" si="39"/>
        <v>0</v>
      </c>
      <c r="Q34" s="28">
        <f t="shared" si="39"/>
        <v>0</v>
      </c>
      <c r="R34" s="97" t="str">
        <f t="shared" si="39"/>
        <v>нд</v>
      </c>
      <c r="S34" s="22">
        <f t="shared" ref="S34:S44" si="40">G34-I34</f>
        <v>0</v>
      </c>
      <c r="T34" s="28">
        <f t="shared" si="7"/>
        <v>0</v>
      </c>
      <c r="U34" s="78" t="str">
        <f t="shared" si="8"/>
        <v>нд</v>
      </c>
      <c r="V34" s="39" t="s">
        <v>274</v>
      </c>
      <c r="W34" s="26"/>
      <c r="X34" s="26"/>
      <c r="Y34" s="27"/>
      <c r="Z34" s="26"/>
    </row>
    <row r="35" spans="1:26" s="25" customFormat="1" ht="15.75" customHeight="1">
      <c r="A35" s="37" t="s">
        <v>44</v>
      </c>
      <c r="B35" s="17" t="s">
        <v>30</v>
      </c>
      <c r="C35" s="38" t="s">
        <v>13</v>
      </c>
      <c r="D35" s="28" t="str">
        <f>D144</f>
        <v>нд</v>
      </c>
      <c r="E35" s="28">
        <f t="shared" ref="E35:G35" si="41">E144</f>
        <v>2.8474028950000001</v>
      </c>
      <c r="F35" s="97" t="str">
        <f>F144</f>
        <v>нд</v>
      </c>
      <c r="G35" s="28">
        <f t="shared" si="41"/>
        <v>75.935117021999986</v>
      </c>
      <c r="H35" s="28">
        <f>H144</f>
        <v>53.910543247</v>
      </c>
      <c r="I35" s="97">
        <f t="shared" ref="I35:Q35" si="42">I144</f>
        <v>0.10626474999999999</v>
      </c>
      <c r="J35" s="28">
        <f t="shared" si="42"/>
        <v>0</v>
      </c>
      <c r="K35" s="97">
        <f t="shared" si="42"/>
        <v>0.10626474999999999</v>
      </c>
      <c r="L35" s="28">
        <f t="shared" si="42"/>
        <v>3.9947499999999998</v>
      </c>
      <c r="M35" s="28">
        <f t="shared" si="42"/>
        <v>0</v>
      </c>
      <c r="N35" s="28">
        <f t="shared" si="42"/>
        <v>5.0175472480999996</v>
      </c>
      <c r="O35" s="28">
        <f t="shared" si="42"/>
        <v>0</v>
      </c>
      <c r="P35" s="28">
        <f t="shared" si="42"/>
        <v>44.898245998900002</v>
      </c>
      <c r="Q35" s="28">
        <f t="shared" si="42"/>
        <v>0</v>
      </c>
      <c r="R35" s="97" t="str">
        <f>R144</f>
        <v>нд</v>
      </c>
      <c r="S35" s="22">
        <f t="shared" si="40"/>
        <v>75.828852271999992</v>
      </c>
      <c r="T35" s="28">
        <f t="shared" si="7"/>
        <v>0.10626474999999999</v>
      </c>
      <c r="U35" s="78" t="str">
        <f t="shared" si="8"/>
        <v>нд</v>
      </c>
      <c r="V35" s="39" t="s">
        <v>274</v>
      </c>
      <c r="W35" s="26"/>
      <c r="X35" s="26"/>
      <c r="Y35" s="27"/>
      <c r="Z35" s="26"/>
    </row>
    <row r="36" spans="1:26" s="25" customFormat="1" ht="78.75" customHeight="1">
      <c r="A36" s="37" t="s">
        <v>45</v>
      </c>
      <c r="B36" s="17" t="s">
        <v>46</v>
      </c>
      <c r="C36" s="38" t="s">
        <v>13</v>
      </c>
      <c r="D36" s="28" t="s">
        <v>274</v>
      </c>
      <c r="E36" s="28">
        <f t="shared" ref="E36" si="43">SUM(E37:E41)</f>
        <v>0</v>
      </c>
      <c r="F36" s="97">
        <f>SUM(F37:F41)</f>
        <v>0</v>
      </c>
      <c r="G36" s="28">
        <f t="shared" ref="G36" si="44">SUM(G37:G41)</f>
        <v>0</v>
      </c>
      <c r="H36" s="28">
        <f t="shared" ref="H36:Q36" si="45">SUM(H37:H41)</f>
        <v>0</v>
      </c>
      <c r="I36" s="97">
        <f t="shared" si="45"/>
        <v>0</v>
      </c>
      <c r="J36" s="28">
        <f t="shared" si="45"/>
        <v>0</v>
      </c>
      <c r="K36" s="97">
        <f t="shared" si="45"/>
        <v>0</v>
      </c>
      <c r="L36" s="28">
        <f t="shared" si="45"/>
        <v>0</v>
      </c>
      <c r="M36" s="28">
        <f t="shared" si="45"/>
        <v>0</v>
      </c>
      <c r="N36" s="28">
        <f t="shared" si="45"/>
        <v>0</v>
      </c>
      <c r="O36" s="28">
        <f t="shared" si="45"/>
        <v>0</v>
      </c>
      <c r="P36" s="28">
        <f t="shared" si="45"/>
        <v>0</v>
      </c>
      <c r="Q36" s="28">
        <f t="shared" si="45"/>
        <v>0</v>
      </c>
      <c r="R36" s="97" t="s">
        <v>274</v>
      </c>
      <c r="S36" s="22">
        <f t="shared" si="40"/>
        <v>0</v>
      </c>
      <c r="T36" s="28">
        <f t="shared" si="7"/>
        <v>0</v>
      </c>
      <c r="U36" s="78" t="str">
        <f t="shared" si="8"/>
        <v>нд</v>
      </c>
      <c r="V36" s="39" t="s">
        <v>274</v>
      </c>
      <c r="W36" s="26"/>
      <c r="X36" s="26"/>
      <c r="Y36" s="27"/>
      <c r="Z36" s="26"/>
    </row>
    <row r="37" spans="1:26" s="25" customFormat="1" ht="15.75" customHeight="1">
      <c r="A37" s="37" t="s">
        <v>47</v>
      </c>
      <c r="B37" s="17" t="s">
        <v>36</v>
      </c>
      <c r="C37" s="38" t="s">
        <v>13</v>
      </c>
      <c r="D37" s="28" t="str">
        <f t="shared" ref="D37:G37" si="46">D170</f>
        <v>нд</v>
      </c>
      <c r="E37" s="28">
        <f t="shared" si="46"/>
        <v>0</v>
      </c>
      <c r="F37" s="97" t="str">
        <f t="shared" si="46"/>
        <v>нд</v>
      </c>
      <c r="G37" s="28">
        <f t="shared" si="46"/>
        <v>0</v>
      </c>
      <c r="H37" s="28">
        <f t="shared" ref="H37:Q37" si="47">H170</f>
        <v>0</v>
      </c>
      <c r="I37" s="97">
        <f t="shared" si="47"/>
        <v>0</v>
      </c>
      <c r="J37" s="28">
        <f t="shared" si="47"/>
        <v>0</v>
      </c>
      <c r="K37" s="97">
        <f t="shared" si="47"/>
        <v>0</v>
      </c>
      <c r="L37" s="28">
        <f t="shared" si="47"/>
        <v>0</v>
      </c>
      <c r="M37" s="28">
        <f t="shared" si="47"/>
        <v>0</v>
      </c>
      <c r="N37" s="28">
        <f t="shared" si="47"/>
        <v>0</v>
      </c>
      <c r="O37" s="28">
        <f t="shared" si="47"/>
        <v>0</v>
      </c>
      <c r="P37" s="28">
        <f t="shared" si="47"/>
        <v>0</v>
      </c>
      <c r="Q37" s="28">
        <f t="shared" si="47"/>
        <v>0</v>
      </c>
      <c r="R37" s="97" t="str">
        <f>R170</f>
        <v>нд</v>
      </c>
      <c r="S37" s="22">
        <f t="shared" si="40"/>
        <v>0</v>
      </c>
      <c r="T37" s="28">
        <f t="shared" si="7"/>
        <v>0</v>
      </c>
      <c r="U37" s="78" t="str">
        <f t="shared" si="8"/>
        <v>нд</v>
      </c>
      <c r="V37" s="39" t="s">
        <v>274</v>
      </c>
      <c r="W37" s="26"/>
      <c r="X37" s="26"/>
      <c r="Y37" s="27"/>
      <c r="Z37" s="26"/>
    </row>
    <row r="38" spans="1:26" s="25" customFormat="1" ht="31.5" customHeight="1">
      <c r="A38" s="37" t="s">
        <v>48</v>
      </c>
      <c r="B38" s="17" t="s">
        <v>49</v>
      </c>
      <c r="C38" s="38" t="s">
        <v>13</v>
      </c>
      <c r="D38" s="28" t="s">
        <v>274</v>
      </c>
      <c r="E38" s="28">
        <f t="shared" ref="E38:G38" si="48">E176</f>
        <v>0</v>
      </c>
      <c r="F38" s="97" t="str">
        <f t="shared" si="48"/>
        <v>нд</v>
      </c>
      <c r="G38" s="28">
        <f t="shared" si="48"/>
        <v>0</v>
      </c>
      <c r="H38" s="28">
        <f t="shared" ref="H38:Q38" si="49">H176</f>
        <v>0</v>
      </c>
      <c r="I38" s="97">
        <f t="shared" si="49"/>
        <v>0</v>
      </c>
      <c r="J38" s="28">
        <f t="shared" si="49"/>
        <v>0</v>
      </c>
      <c r="K38" s="97">
        <f t="shared" si="49"/>
        <v>0</v>
      </c>
      <c r="L38" s="28">
        <f t="shared" si="49"/>
        <v>0</v>
      </c>
      <c r="M38" s="28">
        <f t="shared" si="49"/>
        <v>0</v>
      </c>
      <c r="N38" s="28">
        <f t="shared" si="49"/>
        <v>0</v>
      </c>
      <c r="O38" s="28">
        <f t="shared" si="49"/>
        <v>0</v>
      </c>
      <c r="P38" s="28">
        <f t="shared" si="49"/>
        <v>0</v>
      </c>
      <c r="Q38" s="28">
        <f t="shared" si="49"/>
        <v>0</v>
      </c>
      <c r="R38" s="97" t="s">
        <v>274</v>
      </c>
      <c r="S38" s="22">
        <f t="shared" si="40"/>
        <v>0</v>
      </c>
      <c r="T38" s="28">
        <f t="shared" si="7"/>
        <v>0</v>
      </c>
      <c r="U38" s="78" t="str">
        <f t="shared" si="8"/>
        <v>нд</v>
      </c>
      <c r="V38" s="39" t="s">
        <v>274</v>
      </c>
      <c r="W38" s="26"/>
      <c r="X38" s="26"/>
      <c r="Y38" s="27"/>
      <c r="Z38" s="26"/>
    </row>
    <row r="39" spans="1:26" s="25" customFormat="1" ht="31.5" customHeight="1">
      <c r="A39" s="37" t="s">
        <v>50</v>
      </c>
      <c r="B39" s="17" t="s">
        <v>51</v>
      </c>
      <c r="C39" s="38" t="s">
        <v>13</v>
      </c>
      <c r="D39" s="28" t="str">
        <f t="shared" ref="D39:G39" si="50">D183</f>
        <v>нд</v>
      </c>
      <c r="E39" s="28">
        <f t="shared" si="50"/>
        <v>0</v>
      </c>
      <c r="F39" s="97" t="str">
        <f t="shared" si="50"/>
        <v>нд</v>
      </c>
      <c r="G39" s="28">
        <f t="shared" si="50"/>
        <v>0</v>
      </c>
      <c r="H39" s="28">
        <f t="shared" ref="H39:R39" si="51">H183</f>
        <v>0</v>
      </c>
      <c r="I39" s="97">
        <f t="shared" si="51"/>
        <v>0</v>
      </c>
      <c r="J39" s="28">
        <f t="shared" si="51"/>
        <v>0</v>
      </c>
      <c r="K39" s="97">
        <f t="shared" si="51"/>
        <v>0</v>
      </c>
      <c r="L39" s="28">
        <f t="shared" si="51"/>
        <v>0</v>
      </c>
      <c r="M39" s="28">
        <f t="shared" si="51"/>
        <v>0</v>
      </c>
      <c r="N39" s="28">
        <f t="shared" si="51"/>
        <v>0</v>
      </c>
      <c r="O39" s="28">
        <f t="shared" si="51"/>
        <v>0</v>
      </c>
      <c r="P39" s="28">
        <f t="shared" si="51"/>
        <v>0</v>
      </c>
      <c r="Q39" s="28">
        <f t="shared" si="51"/>
        <v>0</v>
      </c>
      <c r="R39" s="97" t="str">
        <f t="shared" si="51"/>
        <v>нд</v>
      </c>
      <c r="S39" s="22">
        <f t="shared" si="40"/>
        <v>0</v>
      </c>
      <c r="T39" s="28">
        <f t="shared" si="7"/>
        <v>0</v>
      </c>
      <c r="U39" s="78" t="str">
        <f t="shared" si="8"/>
        <v>нд</v>
      </c>
      <c r="V39" s="39" t="s">
        <v>274</v>
      </c>
      <c r="W39" s="26"/>
      <c r="X39" s="26"/>
      <c r="Y39" s="27"/>
      <c r="Z39" s="26"/>
    </row>
    <row r="40" spans="1:26" s="25" customFormat="1" ht="47.25" customHeight="1">
      <c r="A40" s="37" t="s">
        <v>52</v>
      </c>
      <c r="B40" s="17" t="s">
        <v>28</v>
      </c>
      <c r="C40" s="38" t="s">
        <v>13</v>
      </c>
      <c r="D40" s="28" t="str">
        <f t="shared" ref="D40:G40" si="52">D190</f>
        <v>нд</v>
      </c>
      <c r="E40" s="28">
        <f t="shared" si="52"/>
        <v>0</v>
      </c>
      <c r="F40" s="97" t="str">
        <f t="shared" si="52"/>
        <v>нд</v>
      </c>
      <c r="G40" s="28">
        <f t="shared" si="52"/>
        <v>0</v>
      </c>
      <c r="H40" s="28">
        <f t="shared" ref="H40:R42" si="53">H190</f>
        <v>0</v>
      </c>
      <c r="I40" s="97">
        <f t="shared" si="53"/>
        <v>0</v>
      </c>
      <c r="J40" s="28">
        <f t="shared" si="53"/>
        <v>0</v>
      </c>
      <c r="K40" s="97">
        <f t="shared" si="53"/>
        <v>0</v>
      </c>
      <c r="L40" s="28">
        <f t="shared" si="53"/>
        <v>0</v>
      </c>
      <c r="M40" s="28">
        <f t="shared" si="53"/>
        <v>0</v>
      </c>
      <c r="N40" s="28">
        <f t="shared" si="53"/>
        <v>0</v>
      </c>
      <c r="O40" s="28">
        <f t="shared" si="53"/>
        <v>0</v>
      </c>
      <c r="P40" s="28">
        <f t="shared" si="53"/>
        <v>0</v>
      </c>
      <c r="Q40" s="28">
        <f t="shared" si="53"/>
        <v>0</v>
      </c>
      <c r="R40" s="97" t="str">
        <f t="shared" si="53"/>
        <v>нд</v>
      </c>
      <c r="S40" s="22">
        <f t="shared" si="40"/>
        <v>0</v>
      </c>
      <c r="T40" s="28">
        <f t="shared" si="7"/>
        <v>0</v>
      </c>
      <c r="U40" s="78" t="str">
        <f t="shared" si="8"/>
        <v>нд</v>
      </c>
      <c r="V40" s="39" t="s">
        <v>274</v>
      </c>
      <c r="W40" s="26"/>
      <c r="X40" s="26"/>
      <c r="Y40" s="27"/>
      <c r="Z40" s="26"/>
    </row>
    <row r="41" spans="1:26" s="25" customFormat="1" ht="15.75" customHeight="1">
      <c r="A41" s="37" t="s">
        <v>53</v>
      </c>
      <c r="B41" s="17" t="s">
        <v>30</v>
      </c>
      <c r="C41" s="38" t="s">
        <v>13</v>
      </c>
      <c r="D41" s="28" t="str">
        <f t="shared" ref="D41:G41" si="54">D191</f>
        <v>нд</v>
      </c>
      <c r="E41" s="28">
        <f t="shared" si="54"/>
        <v>0</v>
      </c>
      <c r="F41" s="97" t="str">
        <f t="shared" si="54"/>
        <v>нд</v>
      </c>
      <c r="G41" s="28">
        <f t="shared" si="54"/>
        <v>0</v>
      </c>
      <c r="H41" s="28">
        <f t="shared" si="53"/>
        <v>0</v>
      </c>
      <c r="I41" s="97">
        <f t="shared" si="53"/>
        <v>0</v>
      </c>
      <c r="J41" s="28">
        <f t="shared" si="53"/>
        <v>0</v>
      </c>
      <c r="K41" s="97">
        <f t="shared" si="53"/>
        <v>0</v>
      </c>
      <c r="L41" s="28">
        <f t="shared" si="53"/>
        <v>0</v>
      </c>
      <c r="M41" s="28">
        <f t="shared" si="53"/>
        <v>0</v>
      </c>
      <c r="N41" s="28">
        <f t="shared" si="53"/>
        <v>0</v>
      </c>
      <c r="O41" s="28">
        <f t="shared" si="53"/>
        <v>0</v>
      </c>
      <c r="P41" s="28">
        <f t="shared" si="53"/>
        <v>0</v>
      </c>
      <c r="Q41" s="28">
        <f t="shared" si="53"/>
        <v>0</v>
      </c>
      <c r="R41" s="97" t="str">
        <f t="shared" si="53"/>
        <v>нд</v>
      </c>
      <c r="S41" s="22">
        <f t="shared" si="40"/>
        <v>0</v>
      </c>
      <c r="T41" s="28">
        <f t="shared" si="7"/>
        <v>0</v>
      </c>
      <c r="U41" s="78" t="str">
        <f t="shared" si="8"/>
        <v>нд</v>
      </c>
      <c r="V41" s="39" t="s">
        <v>274</v>
      </c>
      <c r="W41" s="26"/>
      <c r="X41" s="26"/>
      <c r="Y41" s="27"/>
      <c r="Z41" s="26"/>
    </row>
    <row r="42" spans="1:26" s="25" customFormat="1" ht="15.75" customHeight="1">
      <c r="A42" s="37" t="s">
        <v>54</v>
      </c>
      <c r="B42" s="17" t="s">
        <v>55</v>
      </c>
      <c r="C42" s="38" t="s">
        <v>13</v>
      </c>
      <c r="D42" s="28" t="str">
        <f t="shared" ref="D42:G42" si="55">D192</f>
        <v>нд</v>
      </c>
      <c r="E42" s="28">
        <f t="shared" si="55"/>
        <v>0</v>
      </c>
      <c r="F42" s="97" t="str">
        <f t="shared" si="55"/>
        <v>нд</v>
      </c>
      <c r="G42" s="28">
        <f t="shared" si="55"/>
        <v>0</v>
      </c>
      <c r="H42" s="28">
        <f t="shared" si="53"/>
        <v>0</v>
      </c>
      <c r="I42" s="97">
        <f t="shared" si="53"/>
        <v>0</v>
      </c>
      <c r="J42" s="28">
        <f t="shared" si="53"/>
        <v>0</v>
      </c>
      <c r="K42" s="97">
        <f t="shared" si="53"/>
        <v>0</v>
      </c>
      <c r="L42" s="28">
        <f t="shared" si="53"/>
        <v>0</v>
      </c>
      <c r="M42" s="28">
        <f t="shared" si="53"/>
        <v>0</v>
      </c>
      <c r="N42" s="28">
        <f t="shared" si="53"/>
        <v>0</v>
      </c>
      <c r="O42" s="28">
        <f t="shared" si="53"/>
        <v>0</v>
      </c>
      <c r="P42" s="28">
        <f t="shared" si="53"/>
        <v>0</v>
      </c>
      <c r="Q42" s="28">
        <f t="shared" si="53"/>
        <v>0</v>
      </c>
      <c r="R42" s="97" t="str">
        <f t="shared" si="53"/>
        <v>нд</v>
      </c>
      <c r="S42" s="22">
        <f t="shared" si="40"/>
        <v>0</v>
      </c>
      <c r="T42" s="28">
        <f t="shared" si="7"/>
        <v>0</v>
      </c>
      <c r="U42" s="78" t="str">
        <f t="shared" si="8"/>
        <v>нд</v>
      </c>
      <c r="V42" s="39" t="s">
        <v>274</v>
      </c>
      <c r="W42" s="26"/>
      <c r="X42" s="26"/>
      <c r="Y42" s="27"/>
      <c r="Z42" s="26"/>
    </row>
    <row r="43" spans="1:26" s="25" customFormat="1" ht="15.75" customHeight="1">
      <c r="A43" s="37" t="s">
        <v>11</v>
      </c>
      <c r="B43" s="40" t="s">
        <v>56</v>
      </c>
      <c r="C43" s="38" t="s">
        <v>13</v>
      </c>
      <c r="D43" s="28">
        <f t="shared" ref="D43:Q43" si="56">SUM(D44,D95,D169,D192)</f>
        <v>2023.0835147</v>
      </c>
      <c r="E43" s="28">
        <f t="shared" si="56"/>
        <v>1267.688608615</v>
      </c>
      <c r="F43" s="97">
        <f t="shared" si="56"/>
        <v>0</v>
      </c>
      <c r="G43" s="28">
        <f t="shared" si="56"/>
        <v>23163.209133168668</v>
      </c>
      <c r="H43" s="28">
        <f t="shared" si="56"/>
        <v>6200.8236220270001</v>
      </c>
      <c r="I43" s="97">
        <f t="shared" si="56"/>
        <v>825.03122058000008</v>
      </c>
      <c r="J43" s="28">
        <f t="shared" si="56"/>
        <v>1702.1781645200001</v>
      </c>
      <c r="K43" s="97">
        <f t="shared" si="56"/>
        <v>825.03122058000008</v>
      </c>
      <c r="L43" s="28">
        <f t="shared" si="56"/>
        <v>1244.81904581</v>
      </c>
      <c r="M43" s="28">
        <f t="shared" si="56"/>
        <v>0</v>
      </c>
      <c r="N43" s="28">
        <f t="shared" si="56"/>
        <v>1920.8365490771</v>
      </c>
      <c r="O43" s="28">
        <f t="shared" si="56"/>
        <v>0</v>
      </c>
      <c r="P43" s="28">
        <f t="shared" si="56"/>
        <v>1332.9898626199001</v>
      </c>
      <c r="Q43" s="28">
        <f t="shared" si="56"/>
        <v>0</v>
      </c>
      <c r="R43" s="97" t="s">
        <v>274</v>
      </c>
      <c r="S43" s="22">
        <f t="shared" si="40"/>
        <v>22338.177912588668</v>
      </c>
      <c r="T43" s="28">
        <f t="shared" si="7"/>
        <v>-877.14694394000003</v>
      </c>
      <c r="U43" s="78">
        <f t="shared" si="8"/>
        <v>-0.5153085395072895</v>
      </c>
      <c r="V43" s="39" t="s">
        <v>274</v>
      </c>
      <c r="W43" s="26"/>
      <c r="X43" s="26"/>
      <c r="Y43" s="27"/>
      <c r="Z43" s="26"/>
    </row>
    <row r="44" spans="1:26" s="25" customFormat="1" ht="63" customHeight="1">
      <c r="A44" s="37" t="s">
        <v>57</v>
      </c>
      <c r="B44" s="17" t="s">
        <v>18</v>
      </c>
      <c r="C44" s="38" t="s">
        <v>13</v>
      </c>
      <c r="D44" s="28">
        <f t="shared" ref="D44:Q44" si="57">SUM(D45,D65,D79,D84,D85,D86)</f>
        <v>1970.38514556</v>
      </c>
      <c r="E44" s="28">
        <f t="shared" si="57"/>
        <v>914.5320965599999</v>
      </c>
      <c r="F44" s="97">
        <f t="shared" si="57"/>
        <v>0</v>
      </c>
      <c r="G44" s="28">
        <f t="shared" si="57"/>
        <v>22832.887453386669</v>
      </c>
      <c r="H44" s="28">
        <f t="shared" si="57"/>
        <v>6028.0915150199999</v>
      </c>
      <c r="I44" s="97">
        <f t="shared" si="57"/>
        <v>791.29885690000003</v>
      </c>
      <c r="J44" s="28">
        <f t="shared" si="57"/>
        <v>1702.1781645200001</v>
      </c>
      <c r="K44" s="97">
        <f t="shared" si="57"/>
        <v>791.29885690000003</v>
      </c>
      <c r="L44" s="28">
        <f t="shared" si="57"/>
        <v>1234.9423281100001</v>
      </c>
      <c r="M44" s="28">
        <f t="shared" si="57"/>
        <v>0</v>
      </c>
      <c r="N44" s="28">
        <f t="shared" si="57"/>
        <v>1898.4045798300001</v>
      </c>
      <c r="O44" s="28">
        <f t="shared" si="57"/>
        <v>0</v>
      </c>
      <c r="P44" s="28">
        <f t="shared" si="57"/>
        <v>1192.56644256</v>
      </c>
      <c r="Q44" s="28">
        <f t="shared" si="57"/>
        <v>0</v>
      </c>
      <c r="R44" s="97" t="s">
        <v>274</v>
      </c>
      <c r="S44" s="22">
        <f t="shared" si="40"/>
        <v>22041.588596486668</v>
      </c>
      <c r="T44" s="28">
        <f t="shared" si="7"/>
        <v>-910.87930762000008</v>
      </c>
      <c r="U44" s="78">
        <f t="shared" si="8"/>
        <v>-0.53512571516088059</v>
      </c>
      <c r="V44" s="39" t="s">
        <v>274</v>
      </c>
      <c r="W44" s="26"/>
      <c r="X44" s="26"/>
      <c r="Y44" s="27"/>
      <c r="Z44" s="26"/>
    </row>
    <row r="45" spans="1:26" s="25" customFormat="1" ht="31.5" customHeight="1">
      <c r="A45" s="37" t="s">
        <v>58</v>
      </c>
      <c r="B45" s="17" t="s">
        <v>59</v>
      </c>
      <c r="C45" s="38" t="s">
        <v>13</v>
      </c>
      <c r="D45" s="28" t="s">
        <v>274</v>
      </c>
      <c r="E45" s="28">
        <f>SUM(E46,E50,E53,E62)</f>
        <v>11.610341009999999</v>
      </c>
      <c r="F45" s="97">
        <f t="shared" ref="F45:Q45" si="58">SUM(F46,F50,F53,F62)</f>
        <v>0</v>
      </c>
      <c r="G45" s="28">
        <f t="shared" si="58"/>
        <v>22.5863799066667</v>
      </c>
      <c r="H45" s="28">
        <f t="shared" si="58"/>
        <v>3.4750000000000001</v>
      </c>
      <c r="I45" s="97">
        <f t="shared" si="58"/>
        <v>0.26156639999999998</v>
      </c>
      <c r="J45" s="28">
        <f t="shared" si="58"/>
        <v>0</v>
      </c>
      <c r="K45" s="97">
        <f t="shared" si="58"/>
        <v>0.26156639999999998</v>
      </c>
      <c r="L45" s="28">
        <f t="shared" si="58"/>
        <v>0</v>
      </c>
      <c r="M45" s="28">
        <f t="shared" si="58"/>
        <v>0</v>
      </c>
      <c r="N45" s="28">
        <f t="shared" si="58"/>
        <v>0</v>
      </c>
      <c r="O45" s="28">
        <f t="shared" si="58"/>
        <v>0</v>
      </c>
      <c r="P45" s="28">
        <f t="shared" si="58"/>
        <v>3.4750000000000001</v>
      </c>
      <c r="Q45" s="28">
        <f t="shared" si="58"/>
        <v>0</v>
      </c>
      <c r="R45" s="97" t="s">
        <v>274</v>
      </c>
      <c r="S45" s="22">
        <f>G45-I45</f>
        <v>22.3248135066667</v>
      </c>
      <c r="T45" s="28">
        <f t="shared" si="7"/>
        <v>0.26156639999999998</v>
      </c>
      <c r="U45" s="78" t="str">
        <f t="shared" si="8"/>
        <v>нд</v>
      </c>
      <c r="V45" s="39" t="s">
        <v>274</v>
      </c>
      <c r="W45" s="26"/>
      <c r="X45" s="26"/>
      <c r="Y45" s="27"/>
      <c r="Z45" s="26"/>
    </row>
    <row r="46" spans="1:26" s="25" customFormat="1" ht="47.25" customHeight="1">
      <c r="A46" s="37" t="s">
        <v>60</v>
      </c>
      <c r="B46" s="17" t="s">
        <v>61</v>
      </c>
      <c r="C46" s="38" t="s">
        <v>13</v>
      </c>
      <c r="D46" s="28" t="s">
        <v>274</v>
      </c>
      <c r="E46" s="28">
        <f>SUM(E47:E49)</f>
        <v>11.610341009999999</v>
      </c>
      <c r="F46" s="97" t="s">
        <v>274</v>
      </c>
      <c r="G46" s="28">
        <f>SUM(G47:G49)</f>
        <v>22.5863799066667</v>
      </c>
      <c r="H46" s="28">
        <f t="shared" ref="H46:Q46" si="59">SUM(H47,H48:H49)</f>
        <v>3.4750000000000001</v>
      </c>
      <c r="I46" s="97">
        <f>SUM(I47,I48:I49)</f>
        <v>0.26156639999999998</v>
      </c>
      <c r="J46" s="28">
        <f t="shared" si="59"/>
        <v>0</v>
      </c>
      <c r="K46" s="97">
        <f t="shared" si="59"/>
        <v>0.26156639999999998</v>
      </c>
      <c r="L46" s="28">
        <f t="shared" si="59"/>
        <v>0</v>
      </c>
      <c r="M46" s="28">
        <f t="shared" si="59"/>
        <v>0</v>
      </c>
      <c r="N46" s="28">
        <f t="shared" si="59"/>
        <v>0</v>
      </c>
      <c r="O46" s="28">
        <f t="shared" si="59"/>
        <v>0</v>
      </c>
      <c r="P46" s="28">
        <f t="shared" si="59"/>
        <v>3.4750000000000001</v>
      </c>
      <c r="Q46" s="28">
        <f t="shared" si="59"/>
        <v>0</v>
      </c>
      <c r="R46" s="97" t="s">
        <v>274</v>
      </c>
      <c r="S46" s="22">
        <f t="shared" ref="S46:S109" si="60">G46-I46</f>
        <v>22.3248135066667</v>
      </c>
      <c r="T46" s="28">
        <f t="shared" si="7"/>
        <v>0.26156639999999998</v>
      </c>
      <c r="U46" s="78" t="str">
        <f t="shared" si="8"/>
        <v>нд</v>
      </c>
      <c r="V46" s="39" t="s">
        <v>274</v>
      </c>
      <c r="W46" s="26"/>
      <c r="X46" s="26"/>
      <c r="Y46" s="27"/>
      <c r="Z46" s="26"/>
    </row>
    <row r="47" spans="1:26" s="35" customFormat="1" ht="63" customHeight="1">
      <c r="A47" s="37" t="s">
        <v>62</v>
      </c>
      <c r="B47" s="17" t="s">
        <v>63</v>
      </c>
      <c r="C47" s="38" t="s">
        <v>13</v>
      </c>
      <c r="D47" s="103" t="s">
        <v>274</v>
      </c>
      <c r="E47" s="103">
        <v>9.6720479099999999</v>
      </c>
      <c r="F47" s="103" t="s">
        <v>274</v>
      </c>
      <c r="G47" s="103">
        <v>22.424673006666701</v>
      </c>
      <c r="H47" s="103">
        <f>SUM(J47,L47,N47,P47)</f>
        <v>3.4750000000000001</v>
      </c>
      <c r="I47" s="103">
        <f>SUM(K47,M47,O47,Q47)</f>
        <v>0.26156639999999998</v>
      </c>
      <c r="J47" s="97">
        <v>0</v>
      </c>
      <c r="K47" s="103">
        <v>0.26156639999999998</v>
      </c>
      <c r="L47" s="97">
        <v>0</v>
      </c>
      <c r="M47" s="31">
        <v>0</v>
      </c>
      <c r="N47" s="28">
        <v>0</v>
      </c>
      <c r="O47" s="31">
        <v>0</v>
      </c>
      <c r="P47" s="22">
        <v>3.4750000000000001</v>
      </c>
      <c r="Q47" s="31">
        <v>0</v>
      </c>
      <c r="R47" s="97" t="s">
        <v>274</v>
      </c>
      <c r="S47" s="22">
        <f t="shared" si="60"/>
        <v>22.163106606666702</v>
      </c>
      <c r="T47" s="28">
        <f t="shared" si="7"/>
        <v>0.26156639999999998</v>
      </c>
      <c r="U47" s="78" t="str">
        <f t="shared" si="8"/>
        <v>нд</v>
      </c>
      <c r="V47" s="39" t="s">
        <v>274</v>
      </c>
      <c r="W47" s="55"/>
      <c r="X47" s="55"/>
      <c r="Y47" s="56"/>
      <c r="Z47" s="55"/>
    </row>
    <row r="48" spans="1:26" s="35" customFormat="1" ht="63" customHeight="1">
      <c r="A48" s="37" t="s">
        <v>64</v>
      </c>
      <c r="B48" s="17" t="s">
        <v>65</v>
      </c>
      <c r="C48" s="38" t="s">
        <v>13</v>
      </c>
      <c r="D48" s="103" t="s">
        <v>274</v>
      </c>
      <c r="E48" s="103">
        <v>1.9382931000000001</v>
      </c>
      <c r="F48" s="103" t="s">
        <v>274</v>
      </c>
      <c r="G48" s="103">
        <v>0.16170689999999999</v>
      </c>
      <c r="H48" s="103">
        <f>SUM(J48,L48,N48,P48)</f>
        <v>0</v>
      </c>
      <c r="I48" s="103">
        <f>SUM(K48,M48,O48,Q48)</f>
        <v>0</v>
      </c>
      <c r="J48" s="97">
        <v>0</v>
      </c>
      <c r="K48" s="103">
        <v>0</v>
      </c>
      <c r="L48" s="97">
        <v>0</v>
      </c>
      <c r="M48" s="31">
        <v>0</v>
      </c>
      <c r="N48" s="28">
        <v>0</v>
      </c>
      <c r="O48" s="31">
        <v>0</v>
      </c>
      <c r="P48" s="22">
        <v>0</v>
      </c>
      <c r="Q48" s="31">
        <v>0</v>
      </c>
      <c r="R48" s="97" t="s">
        <v>274</v>
      </c>
      <c r="S48" s="22">
        <f t="shared" si="60"/>
        <v>0.16170689999999999</v>
      </c>
      <c r="T48" s="28">
        <f t="shared" si="7"/>
        <v>0</v>
      </c>
      <c r="U48" s="78" t="str">
        <f t="shared" si="8"/>
        <v>нд</v>
      </c>
      <c r="V48" s="39" t="s">
        <v>274</v>
      </c>
      <c r="W48" s="55"/>
      <c r="X48" s="55"/>
      <c r="Y48" s="56"/>
      <c r="Z48" s="55"/>
    </row>
    <row r="49" spans="1:26" s="35" customFormat="1" ht="47.25" customHeight="1">
      <c r="A49" s="37" t="s">
        <v>66</v>
      </c>
      <c r="B49" s="17" t="s">
        <v>67</v>
      </c>
      <c r="C49" s="38" t="s">
        <v>13</v>
      </c>
      <c r="D49" s="103" t="s">
        <v>274</v>
      </c>
      <c r="E49" s="103">
        <v>0</v>
      </c>
      <c r="F49" s="103" t="s">
        <v>274</v>
      </c>
      <c r="G49" s="103">
        <v>0</v>
      </c>
      <c r="H49" s="103">
        <f>SUM(J49,L49,N49,P49)</f>
        <v>0</v>
      </c>
      <c r="I49" s="103">
        <v>0</v>
      </c>
      <c r="J49" s="97">
        <v>0</v>
      </c>
      <c r="K49" s="103">
        <v>0</v>
      </c>
      <c r="L49" s="97">
        <v>0</v>
      </c>
      <c r="M49" s="31">
        <v>0</v>
      </c>
      <c r="N49" s="28">
        <v>0</v>
      </c>
      <c r="O49" s="31">
        <v>0</v>
      </c>
      <c r="P49" s="22">
        <v>0</v>
      </c>
      <c r="Q49" s="31">
        <v>0</v>
      </c>
      <c r="R49" s="97" t="s">
        <v>274</v>
      </c>
      <c r="S49" s="22">
        <f t="shared" si="60"/>
        <v>0</v>
      </c>
      <c r="T49" s="28">
        <f t="shared" si="7"/>
        <v>0</v>
      </c>
      <c r="U49" s="78" t="str">
        <f t="shared" si="8"/>
        <v>нд</v>
      </c>
      <c r="V49" s="39" t="s">
        <v>274</v>
      </c>
      <c r="W49" s="55"/>
      <c r="X49" s="55"/>
      <c r="Y49" s="56"/>
      <c r="Z49" s="55"/>
    </row>
    <row r="50" spans="1:26" s="25" customFormat="1" ht="47.25" customHeight="1">
      <c r="A50" s="37" t="s">
        <v>68</v>
      </c>
      <c r="B50" s="17" t="s">
        <v>69</v>
      </c>
      <c r="C50" s="38" t="s">
        <v>13</v>
      </c>
      <c r="D50" s="31" t="s">
        <v>274</v>
      </c>
      <c r="E50" s="31">
        <f>SUM(E51:E52)</f>
        <v>0</v>
      </c>
      <c r="F50" s="103">
        <f t="shared" ref="F50" si="61">SUM(F51:F52)</f>
        <v>0</v>
      </c>
      <c r="G50" s="31">
        <f t="shared" ref="G50" si="62">SUM(G51:G52)</f>
        <v>0</v>
      </c>
      <c r="H50" s="31">
        <f>SUM(H51:H52)</f>
        <v>0</v>
      </c>
      <c r="I50" s="103">
        <f>SUM(I51:I52)</f>
        <v>0</v>
      </c>
      <c r="J50" s="31">
        <f t="shared" ref="J50:Q50" si="63">SUM(J51:J52)</f>
        <v>0</v>
      </c>
      <c r="K50" s="103">
        <f t="shared" si="63"/>
        <v>0</v>
      </c>
      <c r="L50" s="31">
        <f t="shared" si="63"/>
        <v>0</v>
      </c>
      <c r="M50" s="31">
        <f t="shared" si="63"/>
        <v>0</v>
      </c>
      <c r="N50" s="31">
        <f t="shared" si="63"/>
        <v>0</v>
      </c>
      <c r="O50" s="31">
        <f t="shared" si="63"/>
        <v>0</v>
      </c>
      <c r="P50" s="31">
        <f t="shared" si="63"/>
        <v>0</v>
      </c>
      <c r="Q50" s="31">
        <f t="shared" si="63"/>
        <v>0</v>
      </c>
      <c r="R50" s="97" t="s">
        <v>274</v>
      </c>
      <c r="S50" s="22">
        <f t="shared" si="60"/>
        <v>0</v>
      </c>
      <c r="T50" s="28">
        <f t="shared" si="7"/>
        <v>0</v>
      </c>
      <c r="U50" s="78" t="str">
        <f t="shared" si="8"/>
        <v>нд</v>
      </c>
      <c r="V50" s="39" t="s">
        <v>274</v>
      </c>
      <c r="W50" s="26"/>
      <c r="X50" s="26"/>
      <c r="Y50" s="27"/>
      <c r="Z50" s="26"/>
    </row>
    <row r="51" spans="1:26" s="25" customFormat="1" ht="63" customHeight="1">
      <c r="A51" s="37" t="s">
        <v>70</v>
      </c>
      <c r="B51" s="17" t="s">
        <v>71</v>
      </c>
      <c r="C51" s="38" t="s">
        <v>13</v>
      </c>
      <c r="D51" s="31" t="s">
        <v>274</v>
      </c>
      <c r="E51" s="31">
        <v>0</v>
      </c>
      <c r="F51" s="103">
        <v>0</v>
      </c>
      <c r="G51" s="31">
        <v>0</v>
      </c>
      <c r="H51" s="31">
        <v>0</v>
      </c>
      <c r="I51" s="103">
        <v>0</v>
      </c>
      <c r="J51" s="28">
        <v>0</v>
      </c>
      <c r="K51" s="103">
        <v>0</v>
      </c>
      <c r="L51" s="28">
        <v>0</v>
      </c>
      <c r="M51" s="31">
        <v>0</v>
      </c>
      <c r="N51" s="28">
        <v>0</v>
      </c>
      <c r="O51" s="31">
        <v>0</v>
      </c>
      <c r="P51" s="22">
        <v>0</v>
      </c>
      <c r="Q51" s="31">
        <v>0</v>
      </c>
      <c r="R51" s="97" t="s">
        <v>274</v>
      </c>
      <c r="S51" s="22">
        <f t="shared" si="60"/>
        <v>0</v>
      </c>
      <c r="T51" s="28">
        <f t="shared" si="7"/>
        <v>0</v>
      </c>
      <c r="U51" s="78" t="str">
        <f t="shared" si="8"/>
        <v>нд</v>
      </c>
      <c r="V51" s="39" t="s">
        <v>274</v>
      </c>
      <c r="W51" s="26"/>
      <c r="X51" s="26"/>
      <c r="Y51" s="27"/>
      <c r="Z51" s="26"/>
    </row>
    <row r="52" spans="1:26" s="25" customFormat="1" ht="71.25" customHeight="1">
      <c r="A52" s="37" t="s">
        <v>72</v>
      </c>
      <c r="B52" s="17" t="s">
        <v>73</v>
      </c>
      <c r="C52" s="38" t="s">
        <v>13</v>
      </c>
      <c r="D52" s="31" t="s">
        <v>274</v>
      </c>
      <c r="E52" s="31">
        <v>0</v>
      </c>
      <c r="F52" s="103">
        <v>0</v>
      </c>
      <c r="G52" s="31">
        <v>0</v>
      </c>
      <c r="H52" s="31">
        <v>0</v>
      </c>
      <c r="I52" s="103">
        <v>0</v>
      </c>
      <c r="J52" s="28">
        <v>0</v>
      </c>
      <c r="K52" s="103">
        <v>0</v>
      </c>
      <c r="L52" s="28">
        <v>0</v>
      </c>
      <c r="M52" s="31">
        <v>0</v>
      </c>
      <c r="N52" s="28">
        <v>0</v>
      </c>
      <c r="O52" s="31">
        <v>0</v>
      </c>
      <c r="P52" s="22">
        <v>0</v>
      </c>
      <c r="Q52" s="31">
        <v>0</v>
      </c>
      <c r="R52" s="97" t="s">
        <v>274</v>
      </c>
      <c r="S52" s="22">
        <f t="shared" si="60"/>
        <v>0</v>
      </c>
      <c r="T52" s="28">
        <f t="shared" si="7"/>
        <v>0</v>
      </c>
      <c r="U52" s="78" t="str">
        <f t="shared" si="8"/>
        <v>нд</v>
      </c>
      <c r="V52" s="39" t="s">
        <v>274</v>
      </c>
      <c r="W52" s="26"/>
      <c r="X52" s="26"/>
      <c r="Y52" s="27"/>
      <c r="Z52" s="26"/>
    </row>
    <row r="53" spans="1:26" s="25" customFormat="1" ht="66.75" customHeight="1">
      <c r="A53" s="37" t="s">
        <v>74</v>
      </c>
      <c r="B53" s="17" t="s">
        <v>75</v>
      </c>
      <c r="C53" s="38" t="s">
        <v>13</v>
      </c>
      <c r="D53" s="31" t="s">
        <v>274</v>
      </c>
      <c r="E53" s="31">
        <f t="shared" ref="E53" si="64">SUM(E54,E60)</f>
        <v>0</v>
      </c>
      <c r="F53" s="103">
        <f t="shared" ref="F53" si="65">SUM(F54,F60)</f>
        <v>0</v>
      </c>
      <c r="G53" s="31">
        <f t="shared" ref="G53" si="66">SUM(G54,G60)</f>
        <v>0</v>
      </c>
      <c r="H53" s="28">
        <v>0</v>
      </c>
      <c r="I53" s="103">
        <f>SUM(I54,I60)</f>
        <v>0</v>
      </c>
      <c r="J53" s="31">
        <f t="shared" ref="J53:Q53" si="67">SUM(J54,J60)</f>
        <v>0</v>
      </c>
      <c r="K53" s="103">
        <f t="shared" si="67"/>
        <v>0</v>
      </c>
      <c r="L53" s="31">
        <f t="shared" si="67"/>
        <v>0</v>
      </c>
      <c r="M53" s="31">
        <f t="shared" si="67"/>
        <v>0</v>
      </c>
      <c r="N53" s="31">
        <f t="shared" si="67"/>
        <v>0</v>
      </c>
      <c r="O53" s="31">
        <f t="shared" si="67"/>
        <v>0</v>
      </c>
      <c r="P53" s="31">
        <f t="shared" si="67"/>
        <v>0</v>
      </c>
      <c r="Q53" s="31">
        <f t="shared" si="67"/>
        <v>0</v>
      </c>
      <c r="R53" s="97" t="s">
        <v>274</v>
      </c>
      <c r="S53" s="22">
        <f t="shared" si="60"/>
        <v>0</v>
      </c>
      <c r="T53" s="28">
        <f t="shared" si="7"/>
        <v>0</v>
      </c>
      <c r="U53" s="78" t="str">
        <f t="shared" si="8"/>
        <v>нд</v>
      </c>
      <c r="V53" s="39" t="s">
        <v>274</v>
      </c>
      <c r="W53" s="26"/>
      <c r="X53" s="26"/>
      <c r="Y53" s="27"/>
      <c r="Z53" s="26"/>
    </row>
    <row r="54" spans="1:26" s="25" customFormat="1" ht="58.5" customHeight="1">
      <c r="A54" s="37" t="s">
        <v>76</v>
      </c>
      <c r="B54" s="40" t="s">
        <v>77</v>
      </c>
      <c r="C54" s="38" t="s">
        <v>13</v>
      </c>
      <c r="D54" s="31" t="str">
        <f>D55</f>
        <v>нд</v>
      </c>
      <c r="E54" s="31">
        <f>E55</f>
        <v>0</v>
      </c>
      <c r="F54" s="103">
        <f t="shared" ref="F54:Q54" si="68">F55</f>
        <v>0</v>
      </c>
      <c r="G54" s="31">
        <f t="shared" si="68"/>
        <v>0</v>
      </c>
      <c r="H54" s="28">
        <v>0</v>
      </c>
      <c r="I54" s="103">
        <f t="shared" si="68"/>
        <v>0</v>
      </c>
      <c r="J54" s="28">
        <v>0</v>
      </c>
      <c r="K54" s="103">
        <f t="shared" si="68"/>
        <v>0</v>
      </c>
      <c r="L54" s="28">
        <v>0</v>
      </c>
      <c r="M54" s="31">
        <f t="shared" si="68"/>
        <v>0</v>
      </c>
      <c r="N54" s="28">
        <v>0</v>
      </c>
      <c r="O54" s="31">
        <f t="shared" si="68"/>
        <v>0</v>
      </c>
      <c r="P54" s="22">
        <v>0</v>
      </c>
      <c r="Q54" s="31">
        <f t="shared" si="68"/>
        <v>0</v>
      </c>
      <c r="R54" s="97" t="s">
        <v>274</v>
      </c>
      <c r="S54" s="22">
        <f t="shared" si="60"/>
        <v>0</v>
      </c>
      <c r="T54" s="28">
        <f t="shared" si="7"/>
        <v>0</v>
      </c>
      <c r="U54" s="78" t="str">
        <f t="shared" si="8"/>
        <v>нд</v>
      </c>
      <c r="V54" s="39" t="s">
        <v>274</v>
      </c>
      <c r="W54" s="26"/>
      <c r="X54" s="26"/>
      <c r="Y54" s="27"/>
      <c r="Z54" s="26"/>
    </row>
    <row r="55" spans="1:26" s="25" customFormat="1" ht="95.25" customHeight="1">
      <c r="A55" s="37" t="s">
        <v>76</v>
      </c>
      <c r="B55" s="17" t="s">
        <v>78</v>
      </c>
      <c r="C55" s="38" t="s">
        <v>13</v>
      </c>
      <c r="D55" s="31" t="s">
        <v>274</v>
      </c>
      <c r="E55" s="31">
        <v>0</v>
      </c>
      <c r="F55" s="103">
        <v>0</v>
      </c>
      <c r="G55" s="31">
        <v>0</v>
      </c>
      <c r="H55" s="28">
        <v>0</v>
      </c>
      <c r="I55" s="103">
        <v>0</v>
      </c>
      <c r="J55" s="28">
        <v>0</v>
      </c>
      <c r="K55" s="103">
        <v>0</v>
      </c>
      <c r="L55" s="28">
        <v>0</v>
      </c>
      <c r="M55" s="31">
        <v>0</v>
      </c>
      <c r="N55" s="28">
        <v>0</v>
      </c>
      <c r="O55" s="31">
        <v>0</v>
      </c>
      <c r="P55" s="22">
        <v>0</v>
      </c>
      <c r="Q55" s="31">
        <v>0</v>
      </c>
      <c r="R55" s="97" t="s">
        <v>274</v>
      </c>
      <c r="S55" s="22">
        <f t="shared" si="60"/>
        <v>0</v>
      </c>
      <c r="T55" s="28">
        <f t="shared" si="7"/>
        <v>0</v>
      </c>
      <c r="U55" s="78" t="str">
        <f t="shared" si="8"/>
        <v>нд</v>
      </c>
      <c r="V55" s="39" t="s">
        <v>274</v>
      </c>
      <c r="W55" s="26"/>
      <c r="X55" s="26"/>
      <c r="Y55" s="27"/>
      <c r="Z55" s="26"/>
    </row>
    <row r="56" spans="1:26" s="25" customFormat="1" ht="154.5" customHeight="1">
      <c r="A56" s="37" t="s">
        <v>76</v>
      </c>
      <c r="B56" s="17" t="s">
        <v>79</v>
      </c>
      <c r="C56" s="38" t="s">
        <v>13</v>
      </c>
      <c r="D56" s="31" t="s">
        <v>274</v>
      </c>
      <c r="E56" s="31">
        <v>0</v>
      </c>
      <c r="F56" s="103">
        <v>0</v>
      </c>
      <c r="G56" s="31">
        <v>0</v>
      </c>
      <c r="H56" s="28">
        <v>0</v>
      </c>
      <c r="I56" s="103">
        <v>0</v>
      </c>
      <c r="J56" s="28">
        <v>0</v>
      </c>
      <c r="K56" s="103">
        <v>0</v>
      </c>
      <c r="L56" s="28">
        <v>0</v>
      </c>
      <c r="M56" s="31">
        <v>0</v>
      </c>
      <c r="N56" s="28">
        <v>0</v>
      </c>
      <c r="O56" s="31">
        <v>0</v>
      </c>
      <c r="P56" s="22">
        <v>0</v>
      </c>
      <c r="Q56" s="31">
        <v>0</v>
      </c>
      <c r="R56" s="97" t="s">
        <v>274</v>
      </c>
      <c r="S56" s="22">
        <f t="shared" si="60"/>
        <v>0</v>
      </c>
      <c r="T56" s="28">
        <f t="shared" si="7"/>
        <v>0</v>
      </c>
      <c r="U56" s="78" t="str">
        <f t="shared" si="8"/>
        <v>нд</v>
      </c>
      <c r="V56" s="39" t="s">
        <v>274</v>
      </c>
      <c r="W56" s="26"/>
      <c r="X56" s="26"/>
      <c r="Y56" s="27"/>
      <c r="Z56" s="26"/>
    </row>
    <row r="57" spans="1:26" s="25" customFormat="1" ht="117" customHeight="1">
      <c r="A57" s="37" t="s">
        <v>76</v>
      </c>
      <c r="B57" s="17" t="s">
        <v>80</v>
      </c>
      <c r="C57" s="38" t="s">
        <v>13</v>
      </c>
      <c r="D57" s="31" t="s">
        <v>274</v>
      </c>
      <c r="E57" s="31">
        <v>0</v>
      </c>
      <c r="F57" s="103">
        <v>0</v>
      </c>
      <c r="G57" s="31">
        <v>0</v>
      </c>
      <c r="H57" s="28">
        <v>0</v>
      </c>
      <c r="I57" s="103">
        <v>0</v>
      </c>
      <c r="J57" s="28">
        <v>0</v>
      </c>
      <c r="K57" s="103">
        <v>0</v>
      </c>
      <c r="L57" s="28">
        <v>0</v>
      </c>
      <c r="M57" s="31">
        <v>0</v>
      </c>
      <c r="N57" s="28">
        <v>0</v>
      </c>
      <c r="O57" s="31">
        <v>0</v>
      </c>
      <c r="P57" s="22">
        <v>0</v>
      </c>
      <c r="Q57" s="31">
        <v>0</v>
      </c>
      <c r="R57" s="97" t="s">
        <v>274</v>
      </c>
      <c r="S57" s="22">
        <f t="shared" si="60"/>
        <v>0</v>
      </c>
      <c r="T57" s="28">
        <f t="shared" si="7"/>
        <v>0</v>
      </c>
      <c r="U57" s="78" t="str">
        <f t="shared" si="8"/>
        <v>нд</v>
      </c>
      <c r="V57" s="39" t="s">
        <v>274</v>
      </c>
      <c r="W57" s="26"/>
      <c r="X57" s="26"/>
      <c r="Y57" s="27"/>
      <c r="Z57" s="26"/>
    </row>
    <row r="58" spans="1:26" s="25" customFormat="1" ht="58.5" customHeight="1">
      <c r="A58" s="37" t="s">
        <v>81</v>
      </c>
      <c r="B58" s="40" t="s">
        <v>82</v>
      </c>
      <c r="C58" s="38" t="s">
        <v>13</v>
      </c>
      <c r="D58" s="31" t="s">
        <v>274</v>
      </c>
      <c r="E58" s="31">
        <f t="shared" ref="E58" si="69">SUM(E59:E61)</f>
        <v>0</v>
      </c>
      <c r="F58" s="103">
        <f t="shared" ref="F58" si="70">SUM(F59:F61)</f>
        <v>0</v>
      </c>
      <c r="G58" s="31">
        <f t="shared" ref="G58" si="71">SUM(G59:G61)</f>
        <v>0</v>
      </c>
      <c r="H58" s="28">
        <v>0</v>
      </c>
      <c r="I58" s="103">
        <f>SUM(I59:I61)</f>
        <v>0</v>
      </c>
      <c r="J58" s="28">
        <v>0</v>
      </c>
      <c r="K58" s="103">
        <f t="shared" ref="K58:M58" si="72">SUM(K59:K61)</f>
        <v>0</v>
      </c>
      <c r="L58" s="28">
        <v>0</v>
      </c>
      <c r="M58" s="31">
        <f t="shared" si="72"/>
        <v>0</v>
      </c>
      <c r="N58" s="28">
        <v>0</v>
      </c>
      <c r="O58" s="31">
        <f t="shared" ref="O58:Q58" si="73">SUM(O59:O61)</f>
        <v>0</v>
      </c>
      <c r="P58" s="22">
        <v>0</v>
      </c>
      <c r="Q58" s="31">
        <f t="shared" si="73"/>
        <v>0</v>
      </c>
      <c r="R58" s="97" t="s">
        <v>274</v>
      </c>
      <c r="S58" s="22">
        <f t="shared" si="60"/>
        <v>0</v>
      </c>
      <c r="T58" s="28">
        <f t="shared" si="7"/>
        <v>0</v>
      </c>
      <c r="U58" s="78" t="str">
        <f t="shared" si="8"/>
        <v>нд</v>
      </c>
      <c r="V58" s="39" t="s">
        <v>274</v>
      </c>
      <c r="W58" s="26"/>
      <c r="X58" s="26"/>
      <c r="Y58" s="27"/>
      <c r="Z58" s="26"/>
    </row>
    <row r="59" spans="1:26" s="25" customFormat="1" ht="125.25" customHeight="1">
      <c r="A59" s="37" t="s">
        <v>81</v>
      </c>
      <c r="B59" s="17" t="s">
        <v>78</v>
      </c>
      <c r="C59" s="38" t="s">
        <v>13</v>
      </c>
      <c r="D59" s="31" t="s">
        <v>274</v>
      </c>
      <c r="E59" s="31">
        <v>0</v>
      </c>
      <c r="F59" s="103">
        <v>0</v>
      </c>
      <c r="G59" s="31">
        <v>0</v>
      </c>
      <c r="H59" s="28">
        <v>0</v>
      </c>
      <c r="I59" s="103">
        <v>0</v>
      </c>
      <c r="J59" s="28">
        <v>0</v>
      </c>
      <c r="K59" s="103">
        <v>0</v>
      </c>
      <c r="L59" s="28">
        <v>0</v>
      </c>
      <c r="M59" s="31">
        <v>0</v>
      </c>
      <c r="N59" s="28">
        <v>0</v>
      </c>
      <c r="O59" s="31">
        <v>0</v>
      </c>
      <c r="P59" s="22">
        <v>0</v>
      </c>
      <c r="Q59" s="31">
        <v>0</v>
      </c>
      <c r="R59" s="97" t="s">
        <v>274</v>
      </c>
      <c r="S59" s="22">
        <f t="shared" si="60"/>
        <v>0</v>
      </c>
      <c r="T59" s="28">
        <f t="shared" si="7"/>
        <v>0</v>
      </c>
      <c r="U59" s="78" t="str">
        <f t="shared" si="8"/>
        <v>нд</v>
      </c>
      <c r="V59" s="39" t="s">
        <v>274</v>
      </c>
      <c r="W59" s="26"/>
      <c r="X59" s="26"/>
      <c r="Y59" s="27"/>
      <c r="Z59" s="26"/>
    </row>
    <row r="60" spans="1:26" s="25" customFormat="1" ht="136.5" customHeight="1">
      <c r="A60" s="37" t="s">
        <v>81</v>
      </c>
      <c r="B60" s="17" t="s">
        <v>79</v>
      </c>
      <c r="C60" s="38" t="s">
        <v>13</v>
      </c>
      <c r="D60" s="31" t="s">
        <v>274</v>
      </c>
      <c r="E60" s="31">
        <v>0</v>
      </c>
      <c r="F60" s="103">
        <v>0</v>
      </c>
      <c r="G60" s="31">
        <v>0</v>
      </c>
      <c r="H60" s="28">
        <v>0</v>
      </c>
      <c r="I60" s="103">
        <v>0</v>
      </c>
      <c r="J60" s="28">
        <v>0</v>
      </c>
      <c r="K60" s="103">
        <v>0</v>
      </c>
      <c r="L60" s="28">
        <v>0</v>
      </c>
      <c r="M60" s="31">
        <v>0</v>
      </c>
      <c r="N60" s="28">
        <v>0</v>
      </c>
      <c r="O60" s="31">
        <v>0</v>
      </c>
      <c r="P60" s="22">
        <v>0</v>
      </c>
      <c r="Q60" s="31">
        <v>0</v>
      </c>
      <c r="R60" s="97" t="s">
        <v>274</v>
      </c>
      <c r="S60" s="22">
        <f t="shared" si="60"/>
        <v>0</v>
      </c>
      <c r="T60" s="28">
        <f t="shared" si="7"/>
        <v>0</v>
      </c>
      <c r="U60" s="78" t="str">
        <f t="shared" si="8"/>
        <v>нд</v>
      </c>
      <c r="V60" s="39" t="s">
        <v>274</v>
      </c>
      <c r="W60" s="26"/>
      <c r="X60" s="26"/>
      <c r="Y60" s="27"/>
      <c r="Z60" s="26"/>
    </row>
    <row r="61" spans="1:26" s="25" customFormat="1" ht="94.5" customHeight="1">
      <c r="A61" s="37" t="s">
        <v>81</v>
      </c>
      <c r="B61" s="17" t="s">
        <v>80</v>
      </c>
      <c r="C61" s="38" t="s">
        <v>13</v>
      </c>
      <c r="D61" s="31" t="s">
        <v>274</v>
      </c>
      <c r="E61" s="31">
        <v>0</v>
      </c>
      <c r="F61" s="103">
        <v>0</v>
      </c>
      <c r="G61" s="31">
        <v>0</v>
      </c>
      <c r="H61" s="28">
        <v>0</v>
      </c>
      <c r="I61" s="103">
        <v>0</v>
      </c>
      <c r="J61" s="28">
        <v>0</v>
      </c>
      <c r="K61" s="103">
        <v>0</v>
      </c>
      <c r="L61" s="28">
        <v>0</v>
      </c>
      <c r="M61" s="31">
        <v>0</v>
      </c>
      <c r="N61" s="28">
        <v>0</v>
      </c>
      <c r="O61" s="31">
        <v>0</v>
      </c>
      <c r="P61" s="22">
        <v>0</v>
      </c>
      <c r="Q61" s="31">
        <v>0</v>
      </c>
      <c r="R61" s="97" t="s">
        <v>274</v>
      </c>
      <c r="S61" s="22">
        <f t="shared" si="60"/>
        <v>0</v>
      </c>
      <c r="T61" s="28">
        <f t="shared" si="7"/>
        <v>0</v>
      </c>
      <c r="U61" s="78" t="str">
        <f t="shared" si="8"/>
        <v>нд</v>
      </c>
      <c r="V61" s="39" t="s">
        <v>274</v>
      </c>
      <c r="W61" s="26"/>
      <c r="X61" s="26"/>
      <c r="Y61" s="27"/>
      <c r="Z61" s="26"/>
    </row>
    <row r="62" spans="1:26" s="25" customFormat="1" ht="94.5" customHeight="1">
      <c r="A62" s="37" t="s">
        <v>83</v>
      </c>
      <c r="B62" s="17" t="s">
        <v>84</v>
      </c>
      <c r="C62" s="38" t="s">
        <v>13</v>
      </c>
      <c r="D62" s="31" t="s">
        <v>274</v>
      </c>
      <c r="E62" s="31">
        <f t="shared" ref="E62" si="74">SUM(E63:E64)</f>
        <v>0</v>
      </c>
      <c r="F62" s="103">
        <f t="shared" ref="F62:H62" si="75">SUM(F63:F64)</f>
        <v>0</v>
      </c>
      <c r="G62" s="31">
        <f t="shared" ref="G62" si="76">SUM(G63:G64)</f>
        <v>0</v>
      </c>
      <c r="H62" s="31">
        <f t="shared" si="75"/>
        <v>0</v>
      </c>
      <c r="I62" s="103">
        <f>SUM(I63:I64)</f>
        <v>0</v>
      </c>
      <c r="J62" s="31">
        <f t="shared" ref="J62:Q62" si="77">SUM(J63:J64)</f>
        <v>0</v>
      </c>
      <c r="K62" s="103">
        <f t="shared" si="77"/>
        <v>0</v>
      </c>
      <c r="L62" s="31">
        <f t="shared" si="77"/>
        <v>0</v>
      </c>
      <c r="M62" s="31">
        <f t="shared" si="77"/>
        <v>0</v>
      </c>
      <c r="N62" s="31">
        <f t="shared" si="77"/>
        <v>0</v>
      </c>
      <c r="O62" s="31">
        <f t="shared" si="77"/>
        <v>0</v>
      </c>
      <c r="P62" s="31">
        <f t="shared" si="77"/>
        <v>0</v>
      </c>
      <c r="Q62" s="31">
        <f t="shared" si="77"/>
        <v>0</v>
      </c>
      <c r="R62" s="97" t="s">
        <v>274</v>
      </c>
      <c r="S62" s="22">
        <f t="shared" si="60"/>
        <v>0</v>
      </c>
      <c r="T62" s="28">
        <f t="shared" si="7"/>
        <v>0</v>
      </c>
      <c r="U62" s="78" t="str">
        <f t="shared" si="8"/>
        <v>нд</v>
      </c>
      <c r="V62" s="39" t="s">
        <v>274</v>
      </c>
      <c r="W62" s="26"/>
      <c r="X62" s="26"/>
      <c r="Y62" s="27"/>
      <c r="Z62" s="26"/>
    </row>
    <row r="63" spans="1:26" s="25" customFormat="1" ht="78.75" customHeight="1">
      <c r="A63" s="37" t="s">
        <v>85</v>
      </c>
      <c r="B63" s="17" t="s">
        <v>86</v>
      </c>
      <c r="C63" s="38" t="s">
        <v>13</v>
      </c>
      <c r="D63" s="31" t="s">
        <v>274</v>
      </c>
      <c r="E63" s="31">
        <v>0</v>
      </c>
      <c r="F63" s="103">
        <v>0</v>
      </c>
      <c r="G63" s="31">
        <v>0</v>
      </c>
      <c r="H63" s="28">
        <v>0</v>
      </c>
      <c r="I63" s="103">
        <v>0</v>
      </c>
      <c r="J63" s="28">
        <v>0</v>
      </c>
      <c r="K63" s="103">
        <v>0</v>
      </c>
      <c r="L63" s="28">
        <v>0</v>
      </c>
      <c r="M63" s="31">
        <v>0</v>
      </c>
      <c r="N63" s="28">
        <v>0</v>
      </c>
      <c r="O63" s="31">
        <v>0</v>
      </c>
      <c r="P63" s="22">
        <v>0</v>
      </c>
      <c r="Q63" s="31">
        <v>0</v>
      </c>
      <c r="R63" s="97" t="s">
        <v>274</v>
      </c>
      <c r="S63" s="22">
        <f t="shared" si="60"/>
        <v>0</v>
      </c>
      <c r="T63" s="28">
        <f t="shared" si="7"/>
        <v>0</v>
      </c>
      <c r="U63" s="78" t="str">
        <f t="shared" si="8"/>
        <v>нд</v>
      </c>
      <c r="V63" s="39" t="s">
        <v>274</v>
      </c>
      <c r="W63" s="26"/>
      <c r="X63" s="26"/>
      <c r="Y63" s="27"/>
      <c r="Z63" s="26"/>
    </row>
    <row r="64" spans="1:26" s="25" customFormat="1" ht="78.75" customHeight="1">
      <c r="A64" s="37" t="s">
        <v>87</v>
      </c>
      <c r="B64" s="17" t="s">
        <v>88</v>
      </c>
      <c r="C64" s="38" t="s">
        <v>13</v>
      </c>
      <c r="D64" s="31" t="s">
        <v>274</v>
      </c>
      <c r="E64" s="31">
        <v>0</v>
      </c>
      <c r="F64" s="103">
        <v>0</v>
      </c>
      <c r="G64" s="31">
        <v>0</v>
      </c>
      <c r="H64" s="28">
        <v>0</v>
      </c>
      <c r="I64" s="103">
        <v>0</v>
      </c>
      <c r="J64" s="28">
        <v>0</v>
      </c>
      <c r="K64" s="103">
        <v>0</v>
      </c>
      <c r="L64" s="28">
        <v>0</v>
      </c>
      <c r="M64" s="31">
        <v>0</v>
      </c>
      <c r="N64" s="28">
        <v>0</v>
      </c>
      <c r="O64" s="31">
        <v>0</v>
      </c>
      <c r="P64" s="22">
        <v>0</v>
      </c>
      <c r="Q64" s="31">
        <v>0</v>
      </c>
      <c r="R64" s="97" t="s">
        <v>274</v>
      </c>
      <c r="S64" s="22">
        <f t="shared" si="60"/>
        <v>0</v>
      </c>
      <c r="T64" s="28">
        <f t="shared" si="7"/>
        <v>0</v>
      </c>
      <c r="U64" s="78" t="str">
        <f t="shared" si="8"/>
        <v>нд</v>
      </c>
      <c r="V64" s="39" t="s">
        <v>274</v>
      </c>
      <c r="W64" s="26"/>
      <c r="X64" s="26"/>
      <c r="Y64" s="27"/>
      <c r="Z64" s="26"/>
    </row>
    <row r="65" spans="1:26" s="25" customFormat="1" ht="31.5" customHeight="1">
      <c r="A65" s="37" t="s">
        <v>89</v>
      </c>
      <c r="B65" s="17" t="s">
        <v>90</v>
      </c>
      <c r="C65" s="38" t="s">
        <v>13</v>
      </c>
      <c r="D65" s="31">
        <f t="shared" ref="D65:Q65" si="78">SUM(D66,D70,D74,D76)</f>
        <v>6.2206355599999998</v>
      </c>
      <c r="E65" s="31">
        <f t="shared" si="78"/>
        <v>104.03731481</v>
      </c>
      <c r="F65" s="103">
        <f t="shared" si="78"/>
        <v>0</v>
      </c>
      <c r="G65" s="31">
        <f t="shared" si="78"/>
        <v>214.03843493000002</v>
      </c>
      <c r="H65" s="31">
        <f t="shared" si="78"/>
        <v>96.073583380000002</v>
      </c>
      <c r="I65" s="103">
        <f t="shared" si="78"/>
        <v>5.8084931900000001</v>
      </c>
      <c r="J65" s="31">
        <f t="shared" si="78"/>
        <v>0</v>
      </c>
      <c r="K65" s="103">
        <f t="shared" si="78"/>
        <v>5.8084931900000001</v>
      </c>
      <c r="L65" s="31">
        <f t="shared" si="78"/>
        <v>0</v>
      </c>
      <c r="M65" s="31">
        <f t="shared" si="78"/>
        <v>0</v>
      </c>
      <c r="N65" s="31">
        <f t="shared" si="78"/>
        <v>0</v>
      </c>
      <c r="O65" s="31">
        <f t="shared" si="78"/>
        <v>0</v>
      </c>
      <c r="P65" s="31">
        <f t="shared" si="78"/>
        <v>96.073583380000002</v>
      </c>
      <c r="Q65" s="31">
        <f t="shared" si="78"/>
        <v>0</v>
      </c>
      <c r="R65" s="97" t="s">
        <v>274</v>
      </c>
      <c r="S65" s="22">
        <f t="shared" si="60"/>
        <v>208.22994174000002</v>
      </c>
      <c r="T65" s="28">
        <f t="shared" si="7"/>
        <v>5.8084931900000001</v>
      </c>
      <c r="U65" s="78" t="str">
        <f t="shared" si="8"/>
        <v>нд</v>
      </c>
      <c r="V65" s="39" t="s">
        <v>274</v>
      </c>
      <c r="W65" s="26"/>
      <c r="X65" s="26"/>
      <c r="Y65" s="27"/>
      <c r="Z65" s="26"/>
    </row>
    <row r="66" spans="1:26" s="25" customFormat="1" ht="63" customHeight="1">
      <c r="A66" s="37" t="s">
        <v>91</v>
      </c>
      <c r="B66" s="17" t="s">
        <v>92</v>
      </c>
      <c r="C66" s="38" t="s">
        <v>13</v>
      </c>
      <c r="D66" s="31" t="s">
        <v>274</v>
      </c>
      <c r="E66" s="31">
        <f t="shared" ref="E66" si="79">SUM(E67:E68)</f>
        <v>0</v>
      </c>
      <c r="F66" s="103">
        <f t="shared" ref="F66" si="80">SUM(F67:F68)</f>
        <v>0</v>
      </c>
      <c r="G66" s="31">
        <f t="shared" ref="G66" si="81">SUM(G67:G68)</f>
        <v>20.526178030000001</v>
      </c>
      <c r="H66" s="31">
        <f>SUM(H67:H68)</f>
        <v>5.0609500000000001</v>
      </c>
      <c r="I66" s="103">
        <f>SUM(I67:I68)</f>
        <v>0</v>
      </c>
      <c r="J66" s="31">
        <f t="shared" ref="J66:Q66" si="82">SUM(J67:J68)</f>
        <v>0</v>
      </c>
      <c r="K66" s="103">
        <f t="shared" si="82"/>
        <v>0</v>
      </c>
      <c r="L66" s="31">
        <f t="shared" si="82"/>
        <v>0</v>
      </c>
      <c r="M66" s="31">
        <f t="shared" si="82"/>
        <v>0</v>
      </c>
      <c r="N66" s="31">
        <f t="shared" si="82"/>
        <v>0</v>
      </c>
      <c r="O66" s="31">
        <f t="shared" si="82"/>
        <v>0</v>
      </c>
      <c r="P66" s="31">
        <f t="shared" si="82"/>
        <v>5.0609500000000001</v>
      </c>
      <c r="Q66" s="31">
        <f t="shared" si="82"/>
        <v>0</v>
      </c>
      <c r="R66" s="97" t="s">
        <v>274</v>
      </c>
      <c r="S66" s="22">
        <f t="shared" si="60"/>
        <v>20.526178030000001</v>
      </c>
      <c r="T66" s="28">
        <f t="shared" si="7"/>
        <v>0</v>
      </c>
      <c r="U66" s="78" t="str">
        <f t="shared" si="8"/>
        <v>нд</v>
      </c>
      <c r="V66" s="39" t="s">
        <v>274</v>
      </c>
      <c r="W66" s="26"/>
      <c r="X66" s="26"/>
      <c r="Y66" s="27"/>
      <c r="Z66" s="26"/>
    </row>
    <row r="67" spans="1:26" s="25" customFormat="1" ht="31.5" customHeight="1">
      <c r="A67" s="37" t="s">
        <v>93</v>
      </c>
      <c r="B67" s="17" t="s">
        <v>94</v>
      </c>
      <c r="C67" s="38" t="s">
        <v>13</v>
      </c>
      <c r="D67" s="31" t="s">
        <v>274</v>
      </c>
      <c r="E67" s="31">
        <v>0</v>
      </c>
      <c r="F67" s="103">
        <v>0</v>
      </c>
      <c r="G67" s="31">
        <v>0</v>
      </c>
      <c r="H67" s="31">
        <v>0</v>
      </c>
      <c r="I67" s="103">
        <v>0</v>
      </c>
      <c r="J67" s="28">
        <v>0</v>
      </c>
      <c r="K67" s="103">
        <v>0</v>
      </c>
      <c r="L67" s="28">
        <v>0</v>
      </c>
      <c r="M67" s="31">
        <v>0</v>
      </c>
      <c r="N67" s="28">
        <v>0</v>
      </c>
      <c r="O67" s="31">
        <v>0</v>
      </c>
      <c r="P67" s="22">
        <v>0</v>
      </c>
      <c r="Q67" s="31">
        <v>0</v>
      </c>
      <c r="R67" s="97" t="s">
        <v>274</v>
      </c>
      <c r="S67" s="22">
        <f t="shared" si="60"/>
        <v>0</v>
      </c>
      <c r="T67" s="28">
        <f t="shared" si="7"/>
        <v>0</v>
      </c>
      <c r="U67" s="78" t="str">
        <f t="shared" si="8"/>
        <v>нд</v>
      </c>
      <c r="V67" s="39" t="s">
        <v>274</v>
      </c>
      <c r="W67" s="26"/>
      <c r="X67" s="26"/>
      <c r="Y67" s="27"/>
      <c r="Z67" s="26"/>
    </row>
    <row r="68" spans="1:26" s="25" customFormat="1" ht="63" customHeight="1">
      <c r="A68" s="37" t="s">
        <v>95</v>
      </c>
      <c r="B68" s="17" t="s">
        <v>96</v>
      </c>
      <c r="C68" s="38" t="s">
        <v>13</v>
      </c>
      <c r="D68" s="31" t="str">
        <f t="shared" ref="D68:P68" si="83">D69</f>
        <v>нд</v>
      </c>
      <c r="E68" s="31">
        <f t="shared" si="83"/>
        <v>0</v>
      </c>
      <c r="F68" s="103" t="str">
        <f t="shared" si="83"/>
        <v>нд</v>
      </c>
      <c r="G68" s="31">
        <f t="shared" si="83"/>
        <v>20.526178030000001</v>
      </c>
      <c r="H68" s="31">
        <f t="shared" si="83"/>
        <v>5.0609500000000001</v>
      </c>
      <c r="I68" s="103">
        <f t="shared" si="83"/>
        <v>0</v>
      </c>
      <c r="J68" s="31">
        <f t="shared" si="83"/>
        <v>0</v>
      </c>
      <c r="K68" s="103">
        <f t="shared" si="83"/>
        <v>0</v>
      </c>
      <c r="L68" s="31">
        <f t="shared" si="83"/>
        <v>0</v>
      </c>
      <c r="M68" s="31">
        <f t="shared" si="83"/>
        <v>0</v>
      </c>
      <c r="N68" s="31">
        <f t="shared" si="83"/>
        <v>0</v>
      </c>
      <c r="O68" s="31">
        <f t="shared" si="83"/>
        <v>0</v>
      </c>
      <c r="P68" s="31">
        <f t="shared" si="83"/>
        <v>5.0609500000000001</v>
      </c>
      <c r="Q68" s="31">
        <f>Q69</f>
        <v>0</v>
      </c>
      <c r="R68" s="103" t="str">
        <f>R69</f>
        <v>нд</v>
      </c>
      <c r="S68" s="103">
        <f t="shared" ref="S68" si="84">S69</f>
        <v>20.526178030000001</v>
      </c>
      <c r="T68" s="28">
        <f t="shared" si="7"/>
        <v>0</v>
      </c>
      <c r="U68" s="78" t="str">
        <f t="shared" si="8"/>
        <v>нд</v>
      </c>
      <c r="V68" s="39" t="s">
        <v>274</v>
      </c>
      <c r="W68" s="26"/>
      <c r="X68" s="26"/>
      <c r="Y68" s="27"/>
      <c r="Z68" s="26"/>
    </row>
    <row r="69" spans="1:26" s="35" customFormat="1" ht="63" customHeight="1">
      <c r="A69" s="102" t="s">
        <v>95</v>
      </c>
      <c r="B69" s="130" t="s">
        <v>337</v>
      </c>
      <c r="C69" s="123" t="s">
        <v>338</v>
      </c>
      <c r="D69" s="122" t="s">
        <v>274</v>
      </c>
      <c r="E69" s="122">
        <v>0</v>
      </c>
      <c r="F69" s="122" t="s">
        <v>274</v>
      </c>
      <c r="G69" s="122">
        <v>20.526178030000001</v>
      </c>
      <c r="H69" s="122">
        <f>J69+L69+N69+P69</f>
        <v>5.0609500000000001</v>
      </c>
      <c r="I69" s="122">
        <f>K69+M69+O69+Q69</f>
        <v>0</v>
      </c>
      <c r="J69" s="122">
        <v>0</v>
      </c>
      <c r="K69" s="122">
        <v>0</v>
      </c>
      <c r="L69" s="122">
        <v>0</v>
      </c>
      <c r="M69" s="122">
        <v>0</v>
      </c>
      <c r="N69" s="16">
        <v>0</v>
      </c>
      <c r="O69" s="16">
        <v>0</v>
      </c>
      <c r="P69" s="16">
        <v>5.0609500000000001</v>
      </c>
      <c r="Q69" s="16">
        <v>0</v>
      </c>
      <c r="R69" s="122" t="s">
        <v>274</v>
      </c>
      <c r="S69" s="59">
        <f t="shared" si="60"/>
        <v>20.526178030000001</v>
      </c>
      <c r="T69" s="124">
        <f t="shared" si="7"/>
        <v>0</v>
      </c>
      <c r="U69" s="126" t="str">
        <f t="shared" si="8"/>
        <v>нд</v>
      </c>
      <c r="V69" s="126" t="s">
        <v>274</v>
      </c>
      <c r="W69" s="55"/>
      <c r="X69" s="55"/>
      <c r="Y69" s="56"/>
      <c r="Z69" s="55"/>
    </row>
    <row r="70" spans="1:26" s="25" customFormat="1" ht="62.25" customHeight="1">
      <c r="A70" s="37" t="s">
        <v>97</v>
      </c>
      <c r="B70" s="17" t="s">
        <v>98</v>
      </c>
      <c r="C70" s="38" t="s">
        <v>13</v>
      </c>
      <c r="D70" s="103">
        <f>SUM(D71,D73)</f>
        <v>6.2206355599999998</v>
      </c>
      <c r="E70" s="103">
        <f>SUM(E71,E73)</f>
        <v>89.401388389999994</v>
      </c>
      <c r="F70" s="103">
        <f t="shared" ref="F70" si="85">SUM(F71:F72)</f>
        <v>0</v>
      </c>
      <c r="G70" s="103">
        <f t="shared" ref="G70:Q70" si="86">SUM(G71,G73)</f>
        <v>6.2301105900000104</v>
      </c>
      <c r="H70" s="103">
        <f t="shared" si="86"/>
        <v>0</v>
      </c>
      <c r="I70" s="103">
        <f t="shared" si="86"/>
        <v>5.1635484299999996</v>
      </c>
      <c r="J70" s="103">
        <f t="shared" si="86"/>
        <v>0</v>
      </c>
      <c r="K70" s="103">
        <f t="shared" si="86"/>
        <v>5.1635484299999996</v>
      </c>
      <c r="L70" s="103">
        <f t="shared" si="86"/>
        <v>0</v>
      </c>
      <c r="M70" s="103">
        <f t="shared" si="86"/>
        <v>0</v>
      </c>
      <c r="N70" s="31">
        <f t="shared" si="86"/>
        <v>0</v>
      </c>
      <c r="O70" s="31">
        <f t="shared" si="86"/>
        <v>0</v>
      </c>
      <c r="P70" s="31">
        <f t="shared" si="86"/>
        <v>0</v>
      </c>
      <c r="Q70" s="31">
        <f t="shared" si="86"/>
        <v>0</v>
      </c>
      <c r="R70" s="97" t="s">
        <v>274</v>
      </c>
      <c r="S70" s="22">
        <f>G70-I70</f>
        <v>1.0665621600000108</v>
      </c>
      <c r="T70" s="28">
        <f t="shared" si="7"/>
        <v>5.1635484299999996</v>
      </c>
      <c r="U70" s="78" t="str">
        <f t="shared" si="8"/>
        <v>нд</v>
      </c>
      <c r="V70" s="39" t="s">
        <v>274</v>
      </c>
      <c r="W70" s="26"/>
      <c r="X70" s="26"/>
      <c r="Y70" s="27"/>
      <c r="Z70" s="26"/>
    </row>
    <row r="71" spans="1:26" s="25" customFormat="1" ht="31.5" customHeight="1">
      <c r="A71" s="37" t="s">
        <v>99</v>
      </c>
      <c r="B71" s="17" t="s">
        <v>100</v>
      </c>
      <c r="C71" s="38" t="s">
        <v>13</v>
      </c>
      <c r="D71" s="103">
        <f>SUM(D72)</f>
        <v>6.2206355599999998</v>
      </c>
      <c r="E71" s="103">
        <f t="shared" ref="E71" si="87">SUM(E72)</f>
        <v>89.401388389999994</v>
      </c>
      <c r="F71" s="103">
        <f>SUM(F72)</f>
        <v>0</v>
      </c>
      <c r="G71" s="103">
        <f>SUM(G72)</f>
        <v>6.2301105900000104</v>
      </c>
      <c r="H71" s="103">
        <f>SUM(H72)</f>
        <v>0</v>
      </c>
      <c r="I71" s="103">
        <f t="shared" ref="I71:Q71" si="88">SUM(I72)</f>
        <v>5.1635484299999996</v>
      </c>
      <c r="J71" s="103">
        <f t="shared" si="88"/>
        <v>0</v>
      </c>
      <c r="K71" s="103">
        <f t="shared" si="88"/>
        <v>5.1635484299999996</v>
      </c>
      <c r="L71" s="103">
        <f t="shared" si="88"/>
        <v>0</v>
      </c>
      <c r="M71" s="103">
        <f t="shared" si="88"/>
        <v>0</v>
      </c>
      <c r="N71" s="31">
        <f t="shared" si="88"/>
        <v>0</v>
      </c>
      <c r="O71" s="31">
        <f t="shared" si="88"/>
        <v>0</v>
      </c>
      <c r="P71" s="31">
        <f t="shared" si="88"/>
        <v>0</v>
      </c>
      <c r="Q71" s="31">
        <f t="shared" si="88"/>
        <v>0</v>
      </c>
      <c r="R71" s="97" t="s">
        <v>274</v>
      </c>
      <c r="S71" s="22">
        <f>G71-I71</f>
        <v>1.0665621600000108</v>
      </c>
      <c r="T71" s="28">
        <f>I71-J71</f>
        <v>5.1635484299999996</v>
      </c>
      <c r="U71" s="78" t="str">
        <f t="shared" si="8"/>
        <v>нд</v>
      </c>
      <c r="V71" s="39" t="s">
        <v>274</v>
      </c>
      <c r="W71" s="26"/>
      <c r="X71" s="26"/>
      <c r="Y71" s="27"/>
      <c r="Z71" s="26"/>
    </row>
    <row r="72" spans="1:26" s="20" customFormat="1" ht="99" customHeight="1">
      <c r="A72" s="14" t="s">
        <v>99</v>
      </c>
      <c r="B72" s="58" t="s">
        <v>12</v>
      </c>
      <c r="C72" s="123" t="s">
        <v>101</v>
      </c>
      <c r="D72" s="122">
        <v>6.2206355599999998</v>
      </c>
      <c r="E72" s="122">
        <v>89.401388389999994</v>
      </c>
      <c r="F72" s="122" t="s">
        <v>274</v>
      </c>
      <c r="G72" s="122">
        <v>6.2301105900000104</v>
      </c>
      <c r="H72" s="124">
        <f>J72+L72+N72+P72</f>
        <v>0</v>
      </c>
      <c r="I72" s="122">
        <f>SUM(K72,M72,O72,Q72)</f>
        <v>5.1635484299999996</v>
      </c>
      <c r="J72" s="124">
        <v>0</v>
      </c>
      <c r="K72" s="122">
        <v>5.1635484299999996</v>
      </c>
      <c r="L72" s="124">
        <v>0</v>
      </c>
      <c r="M72" s="122">
        <v>0</v>
      </c>
      <c r="N72" s="57">
        <v>0</v>
      </c>
      <c r="O72" s="16">
        <v>0</v>
      </c>
      <c r="P72" s="59">
        <v>0</v>
      </c>
      <c r="Q72" s="16">
        <v>0</v>
      </c>
      <c r="R72" s="124" t="s">
        <v>274</v>
      </c>
      <c r="S72" s="59">
        <f t="shared" si="60"/>
        <v>1.0665621600000108</v>
      </c>
      <c r="T72" s="124" t="s">
        <v>274</v>
      </c>
      <c r="U72" s="126" t="s">
        <v>274</v>
      </c>
      <c r="V72" s="126" t="s">
        <v>274</v>
      </c>
      <c r="W72" s="51"/>
      <c r="X72" s="51"/>
      <c r="Y72" s="52"/>
      <c r="Z72" s="51"/>
    </row>
    <row r="73" spans="1:26" s="25" customFormat="1" ht="31.5" customHeight="1">
      <c r="A73" s="37" t="s">
        <v>102</v>
      </c>
      <c r="B73" s="17" t="s">
        <v>103</v>
      </c>
      <c r="C73" s="38" t="s">
        <v>13</v>
      </c>
      <c r="D73" s="103" t="s">
        <v>274</v>
      </c>
      <c r="E73" s="103">
        <v>0</v>
      </c>
      <c r="F73" s="103">
        <v>0</v>
      </c>
      <c r="G73" s="103">
        <v>0</v>
      </c>
      <c r="H73" s="97">
        <v>0</v>
      </c>
      <c r="I73" s="103">
        <v>0</v>
      </c>
      <c r="J73" s="97">
        <v>0</v>
      </c>
      <c r="K73" s="103">
        <v>0</v>
      </c>
      <c r="L73" s="97">
        <v>0</v>
      </c>
      <c r="M73" s="103">
        <v>0</v>
      </c>
      <c r="N73" s="28">
        <v>0</v>
      </c>
      <c r="O73" s="31">
        <v>0</v>
      </c>
      <c r="P73" s="22">
        <v>0</v>
      </c>
      <c r="Q73" s="31">
        <v>0</v>
      </c>
      <c r="R73" s="97" t="s">
        <v>274</v>
      </c>
      <c r="S73" s="22">
        <f t="shared" si="60"/>
        <v>0</v>
      </c>
      <c r="T73" s="28">
        <f t="shared" si="7"/>
        <v>0</v>
      </c>
      <c r="U73" s="78" t="str">
        <f t="shared" si="8"/>
        <v>нд</v>
      </c>
      <c r="V73" s="39" t="s">
        <v>274</v>
      </c>
      <c r="W73" s="26"/>
      <c r="X73" s="26"/>
      <c r="Y73" s="27"/>
      <c r="Z73" s="26"/>
    </row>
    <row r="74" spans="1:26" s="25" customFormat="1" ht="57" customHeight="1">
      <c r="A74" s="37" t="s">
        <v>104</v>
      </c>
      <c r="B74" s="17" t="s">
        <v>105</v>
      </c>
      <c r="C74" s="38" t="s">
        <v>13</v>
      </c>
      <c r="D74" s="103" t="str">
        <f t="shared" ref="D74:P74" si="89">D75</f>
        <v>нд</v>
      </c>
      <c r="E74" s="103">
        <f t="shared" si="89"/>
        <v>14.635926420000001</v>
      </c>
      <c r="F74" s="103" t="str">
        <f t="shared" si="89"/>
        <v>нд</v>
      </c>
      <c r="G74" s="103">
        <f t="shared" si="89"/>
        <v>187.28214631</v>
      </c>
      <c r="H74" s="103">
        <f>H75</f>
        <v>91.012633379999997</v>
      </c>
      <c r="I74" s="103">
        <f t="shared" si="89"/>
        <v>0.64494476000000001</v>
      </c>
      <c r="J74" s="103">
        <f t="shared" si="89"/>
        <v>0</v>
      </c>
      <c r="K74" s="103">
        <f t="shared" si="89"/>
        <v>0.64494476000000001</v>
      </c>
      <c r="L74" s="103">
        <f t="shared" si="89"/>
        <v>0</v>
      </c>
      <c r="M74" s="103">
        <f t="shared" si="89"/>
        <v>0</v>
      </c>
      <c r="N74" s="31">
        <f t="shared" si="89"/>
        <v>0</v>
      </c>
      <c r="O74" s="31">
        <f t="shared" si="89"/>
        <v>0</v>
      </c>
      <c r="P74" s="31">
        <f t="shared" si="89"/>
        <v>91.012633379999997</v>
      </c>
      <c r="Q74" s="31">
        <f>Q75</f>
        <v>0</v>
      </c>
      <c r="R74" s="97" t="str">
        <f>R75</f>
        <v>нд</v>
      </c>
      <c r="S74" s="22">
        <f t="shared" si="60"/>
        <v>186.63720155000001</v>
      </c>
      <c r="T74" s="28">
        <f t="shared" si="7"/>
        <v>0.64494476000000001</v>
      </c>
      <c r="U74" s="78" t="str">
        <f t="shared" si="8"/>
        <v>нд</v>
      </c>
      <c r="V74" s="39" t="s">
        <v>274</v>
      </c>
      <c r="W74" s="26"/>
      <c r="X74" s="26"/>
      <c r="Y74" s="27"/>
      <c r="Z74" s="26"/>
    </row>
    <row r="75" spans="1:26" s="20" customFormat="1" ht="135.75" customHeight="1">
      <c r="A75" s="14" t="s">
        <v>104</v>
      </c>
      <c r="B75" s="58" t="s">
        <v>249</v>
      </c>
      <c r="C75" s="123" t="s">
        <v>250</v>
      </c>
      <c r="D75" s="122" t="s">
        <v>274</v>
      </c>
      <c r="E75" s="122">
        <v>14.635926420000001</v>
      </c>
      <c r="F75" s="122" t="s">
        <v>274</v>
      </c>
      <c r="G75" s="122">
        <v>187.28214631</v>
      </c>
      <c r="H75" s="124">
        <f>J75+L75+N75+P75</f>
        <v>91.012633379999997</v>
      </c>
      <c r="I75" s="122">
        <f>SUM(K75,M75,O75,Q75)</f>
        <v>0.64494476000000001</v>
      </c>
      <c r="J75" s="124">
        <v>0</v>
      </c>
      <c r="K75" s="122">
        <v>0.64494476000000001</v>
      </c>
      <c r="L75" s="124">
        <v>0</v>
      </c>
      <c r="M75" s="122">
        <v>0</v>
      </c>
      <c r="N75" s="57">
        <v>0</v>
      </c>
      <c r="O75" s="16">
        <v>0</v>
      </c>
      <c r="P75" s="59">
        <v>91.012633379999997</v>
      </c>
      <c r="Q75" s="16">
        <v>0</v>
      </c>
      <c r="R75" s="124" t="s">
        <v>274</v>
      </c>
      <c r="S75" s="59">
        <f t="shared" si="60"/>
        <v>186.63720155000001</v>
      </c>
      <c r="T75" s="124">
        <f t="shared" si="7"/>
        <v>0.64494476000000001</v>
      </c>
      <c r="U75" s="126" t="str">
        <f t="shared" si="8"/>
        <v>нд</v>
      </c>
      <c r="V75" s="126" t="s">
        <v>274</v>
      </c>
      <c r="W75" s="51"/>
      <c r="X75" s="51"/>
      <c r="Y75" s="52"/>
      <c r="Z75" s="51"/>
    </row>
    <row r="76" spans="1:26" s="25" customFormat="1" ht="71.25" customHeight="1">
      <c r="A76" s="37" t="s">
        <v>106</v>
      </c>
      <c r="B76" s="17" t="s">
        <v>107</v>
      </c>
      <c r="C76" s="38" t="s">
        <v>13</v>
      </c>
      <c r="D76" s="103" t="s">
        <v>274</v>
      </c>
      <c r="E76" s="103">
        <f t="shared" ref="E76" si="90">SUM(E77:E78)</f>
        <v>0</v>
      </c>
      <c r="F76" s="103">
        <v>0</v>
      </c>
      <c r="G76" s="103">
        <f t="shared" ref="G76" si="91">SUM(G77:G78)</f>
        <v>0</v>
      </c>
      <c r="H76" s="103">
        <f>SUM(H77:H78)</f>
        <v>0</v>
      </c>
      <c r="I76" s="103">
        <f t="shared" ref="I76:P76" si="92">SUM(I77:I78)</f>
        <v>0</v>
      </c>
      <c r="J76" s="103">
        <f t="shared" si="92"/>
        <v>0</v>
      </c>
      <c r="K76" s="103">
        <f t="shared" si="92"/>
        <v>0</v>
      </c>
      <c r="L76" s="103">
        <f t="shared" si="92"/>
        <v>0</v>
      </c>
      <c r="M76" s="103">
        <f t="shared" si="92"/>
        <v>0</v>
      </c>
      <c r="N76" s="31">
        <f t="shared" si="92"/>
        <v>0</v>
      </c>
      <c r="O76" s="31">
        <f t="shared" si="92"/>
        <v>0</v>
      </c>
      <c r="P76" s="31">
        <f t="shared" si="92"/>
        <v>0</v>
      </c>
      <c r="Q76" s="31">
        <f>SUM(Q77:Q78)</f>
        <v>0</v>
      </c>
      <c r="R76" s="97" t="s">
        <v>274</v>
      </c>
      <c r="S76" s="22">
        <f t="shared" si="60"/>
        <v>0</v>
      </c>
      <c r="T76" s="28">
        <f t="shared" si="7"/>
        <v>0</v>
      </c>
      <c r="U76" s="78" t="str">
        <f t="shared" si="8"/>
        <v>нд</v>
      </c>
      <c r="V76" s="39" t="s">
        <v>274</v>
      </c>
      <c r="W76" s="26"/>
      <c r="X76" s="26"/>
      <c r="Y76" s="27"/>
      <c r="Z76" s="26"/>
    </row>
    <row r="77" spans="1:26" s="25" customFormat="1" ht="31.5" customHeight="1">
      <c r="A77" s="37" t="s">
        <v>108</v>
      </c>
      <c r="B77" s="17" t="s">
        <v>109</v>
      </c>
      <c r="C77" s="38" t="s">
        <v>13</v>
      </c>
      <c r="D77" s="103" t="s">
        <v>274</v>
      </c>
      <c r="E77" s="103">
        <v>0</v>
      </c>
      <c r="F77" s="103">
        <f t="shared" ref="F77" si="93">SUM(F78:F79)</f>
        <v>0</v>
      </c>
      <c r="G77" s="103">
        <v>0</v>
      </c>
      <c r="H77" s="103">
        <v>0</v>
      </c>
      <c r="I77" s="103">
        <v>0</v>
      </c>
      <c r="J77" s="97">
        <v>0</v>
      </c>
      <c r="K77" s="103">
        <v>0</v>
      </c>
      <c r="L77" s="97">
        <v>0</v>
      </c>
      <c r="M77" s="103">
        <v>0</v>
      </c>
      <c r="N77" s="28">
        <v>0</v>
      </c>
      <c r="O77" s="31">
        <v>0</v>
      </c>
      <c r="P77" s="22">
        <v>0</v>
      </c>
      <c r="Q77" s="31">
        <v>0</v>
      </c>
      <c r="R77" s="97" t="s">
        <v>274</v>
      </c>
      <c r="S77" s="22">
        <f t="shared" si="60"/>
        <v>0</v>
      </c>
      <c r="T77" s="28">
        <f t="shared" si="7"/>
        <v>0</v>
      </c>
      <c r="U77" s="78" t="str">
        <f t="shared" si="8"/>
        <v>нд</v>
      </c>
      <c r="V77" s="39" t="s">
        <v>274</v>
      </c>
      <c r="W77" s="26"/>
      <c r="X77" s="26"/>
      <c r="Y77" s="27"/>
      <c r="Z77" s="26"/>
    </row>
    <row r="78" spans="1:26" s="25" customFormat="1" ht="47.25" customHeight="1">
      <c r="A78" s="37" t="s">
        <v>110</v>
      </c>
      <c r="B78" s="17" t="s">
        <v>111</v>
      </c>
      <c r="C78" s="38" t="s">
        <v>13</v>
      </c>
      <c r="D78" s="103" t="s">
        <v>274</v>
      </c>
      <c r="E78" s="103">
        <v>0</v>
      </c>
      <c r="F78" s="103">
        <v>0</v>
      </c>
      <c r="G78" s="103">
        <v>0</v>
      </c>
      <c r="H78" s="103">
        <v>0</v>
      </c>
      <c r="I78" s="103">
        <v>0</v>
      </c>
      <c r="J78" s="97">
        <v>0</v>
      </c>
      <c r="K78" s="103">
        <v>0</v>
      </c>
      <c r="L78" s="97">
        <v>0</v>
      </c>
      <c r="M78" s="103">
        <v>0</v>
      </c>
      <c r="N78" s="28">
        <v>0</v>
      </c>
      <c r="O78" s="31">
        <v>0</v>
      </c>
      <c r="P78" s="22">
        <v>0</v>
      </c>
      <c r="Q78" s="31">
        <v>0</v>
      </c>
      <c r="R78" s="97" t="s">
        <v>274</v>
      </c>
      <c r="S78" s="22">
        <f t="shared" si="60"/>
        <v>0</v>
      </c>
      <c r="T78" s="28">
        <f t="shared" si="7"/>
        <v>0</v>
      </c>
      <c r="U78" s="78" t="str">
        <f t="shared" si="8"/>
        <v>нд</v>
      </c>
      <c r="V78" s="39" t="s">
        <v>274</v>
      </c>
      <c r="W78" s="26"/>
      <c r="X78" s="26"/>
      <c r="Y78" s="27"/>
      <c r="Z78" s="26"/>
    </row>
    <row r="79" spans="1:26" s="25" customFormat="1" ht="63" customHeight="1">
      <c r="A79" s="37" t="s">
        <v>112</v>
      </c>
      <c r="B79" s="17" t="s">
        <v>113</v>
      </c>
      <c r="C79" s="38" t="s">
        <v>13</v>
      </c>
      <c r="D79" s="103">
        <f>SUM(D80:D81)</f>
        <v>1964.1645100000001</v>
      </c>
      <c r="E79" s="103">
        <f t="shared" ref="E79" si="94">SUM(E80:E81)</f>
        <v>798.88444073999995</v>
      </c>
      <c r="F79" s="103">
        <f t="shared" ref="F79:G79" si="95">SUM(F80:F81)</f>
        <v>0</v>
      </c>
      <c r="G79" s="103">
        <f t="shared" si="95"/>
        <v>22566.28450206</v>
      </c>
      <c r="H79" s="103">
        <f>SUM(H80:H81)</f>
        <v>5899.11243715</v>
      </c>
      <c r="I79" s="103">
        <f t="shared" ref="I79:P79" si="96">SUM(I80:I81)</f>
        <v>785.14379730999997</v>
      </c>
      <c r="J79" s="103">
        <f t="shared" si="96"/>
        <v>1702.1781645200001</v>
      </c>
      <c r="K79" s="103">
        <f t="shared" si="96"/>
        <v>785.14379730999997</v>
      </c>
      <c r="L79" s="103">
        <f t="shared" si="96"/>
        <v>1234.9423281100001</v>
      </c>
      <c r="M79" s="103">
        <f t="shared" si="96"/>
        <v>0</v>
      </c>
      <c r="N79" s="31">
        <f t="shared" si="96"/>
        <v>1898.4045798300001</v>
      </c>
      <c r="O79" s="31">
        <f t="shared" si="96"/>
        <v>0</v>
      </c>
      <c r="P79" s="31">
        <f t="shared" si="96"/>
        <v>1063.58736469</v>
      </c>
      <c r="Q79" s="31">
        <f>SUM(Q80:Q81)</f>
        <v>0</v>
      </c>
      <c r="R79" s="97" t="s">
        <v>274</v>
      </c>
      <c r="S79" s="22">
        <f t="shared" si="60"/>
        <v>21781.14070475</v>
      </c>
      <c r="T79" s="28">
        <f t="shared" si="7"/>
        <v>-917.03436721000014</v>
      </c>
      <c r="U79" s="78">
        <f t="shared" si="8"/>
        <v>-0.53874170537758959</v>
      </c>
      <c r="V79" s="39" t="s">
        <v>274</v>
      </c>
      <c r="W79" s="26"/>
      <c r="X79" s="26"/>
      <c r="Y79" s="27"/>
      <c r="Z79" s="26"/>
    </row>
    <row r="80" spans="1:26" s="25" customFormat="1" ht="104.25" customHeight="1">
      <c r="A80" s="37" t="s">
        <v>114</v>
      </c>
      <c r="B80" s="17" t="s">
        <v>115</v>
      </c>
      <c r="C80" s="38" t="s">
        <v>13</v>
      </c>
      <c r="D80" s="103" t="s">
        <v>274</v>
      </c>
      <c r="E80" s="103">
        <v>0</v>
      </c>
      <c r="F80" s="103">
        <v>0</v>
      </c>
      <c r="G80" s="103">
        <v>0</v>
      </c>
      <c r="H80" s="103">
        <v>0</v>
      </c>
      <c r="I80" s="103">
        <v>0</v>
      </c>
      <c r="J80" s="97">
        <v>0</v>
      </c>
      <c r="K80" s="103">
        <v>0</v>
      </c>
      <c r="L80" s="97">
        <v>0</v>
      </c>
      <c r="M80" s="103">
        <v>0</v>
      </c>
      <c r="N80" s="28">
        <v>0</v>
      </c>
      <c r="O80" s="31">
        <v>0</v>
      </c>
      <c r="P80" s="31">
        <v>0</v>
      </c>
      <c r="Q80" s="31">
        <v>0</v>
      </c>
      <c r="R80" s="97" t="s">
        <v>274</v>
      </c>
      <c r="S80" s="22">
        <f t="shared" si="60"/>
        <v>0</v>
      </c>
      <c r="T80" s="28">
        <f t="shared" si="7"/>
        <v>0</v>
      </c>
      <c r="U80" s="78" t="str">
        <f t="shared" si="8"/>
        <v>нд</v>
      </c>
      <c r="V80" s="39" t="s">
        <v>274</v>
      </c>
      <c r="W80" s="26"/>
      <c r="X80" s="26"/>
      <c r="Y80" s="27"/>
      <c r="Z80" s="26"/>
    </row>
    <row r="81" spans="1:26" s="25" customFormat="1" ht="66.75" customHeight="1">
      <c r="A81" s="37" t="s">
        <v>116</v>
      </c>
      <c r="B81" s="17" t="s">
        <v>117</v>
      </c>
      <c r="C81" s="38" t="s">
        <v>13</v>
      </c>
      <c r="D81" s="31">
        <f>SUM(D82:D83)</f>
        <v>1964.1645100000001</v>
      </c>
      <c r="E81" s="31">
        <f>SUM(E82:E83)</f>
        <v>798.88444073999995</v>
      </c>
      <c r="F81" s="103">
        <f>SUM(F82:F83)</f>
        <v>0</v>
      </c>
      <c r="G81" s="31">
        <f>SUM(G82:G83)</f>
        <v>22566.28450206</v>
      </c>
      <c r="H81" s="31">
        <f>SUM(H82:H83)</f>
        <v>5899.11243715</v>
      </c>
      <c r="I81" s="103">
        <f t="shared" ref="I81:K81" si="97">SUM(I82:I83)</f>
        <v>785.14379730999997</v>
      </c>
      <c r="J81" s="31">
        <f>SUM(J82:J83)</f>
        <v>1702.1781645200001</v>
      </c>
      <c r="K81" s="103">
        <f t="shared" si="97"/>
        <v>785.14379730999997</v>
      </c>
      <c r="L81" s="31">
        <f t="shared" ref="L81:P81" si="98">SUM(L82:L83)</f>
        <v>1234.9423281100001</v>
      </c>
      <c r="M81" s="31">
        <f t="shared" si="98"/>
        <v>0</v>
      </c>
      <c r="N81" s="31">
        <f t="shared" si="98"/>
        <v>1898.4045798300001</v>
      </c>
      <c r="O81" s="31">
        <f t="shared" si="98"/>
        <v>0</v>
      </c>
      <c r="P81" s="31">
        <f t="shared" si="98"/>
        <v>1063.58736469</v>
      </c>
      <c r="Q81" s="31">
        <f>SUM(Q82:Q83)</f>
        <v>0</v>
      </c>
      <c r="R81" s="97" t="s">
        <v>274</v>
      </c>
      <c r="S81" s="22">
        <f t="shared" si="60"/>
        <v>21781.14070475</v>
      </c>
      <c r="T81" s="28">
        <f>I81-J81</f>
        <v>-917.03436721000014</v>
      </c>
      <c r="U81" s="78">
        <f>IF(J81,T81/(J81),"нд")</f>
        <v>-0.53874170537758959</v>
      </c>
      <c r="V81" s="39" t="s">
        <v>274</v>
      </c>
      <c r="W81" s="26"/>
      <c r="X81" s="26"/>
      <c r="Y81" s="27"/>
      <c r="Z81" s="26"/>
    </row>
    <row r="82" spans="1:26" s="20" customFormat="1" ht="96" customHeight="1">
      <c r="A82" s="14" t="s">
        <v>116</v>
      </c>
      <c r="B82" s="58" t="s">
        <v>242</v>
      </c>
      <c r="C82" s="123" t="s">
        <v>251</v>
      </c>
      <c r="D82" s="122">
        <v>1964.1645100000001</v>
      </c>
      <c r="E82" s="122">
        <v>645.70532069000001</v>
      </c>
      <c r="F82" s="122" t="s">
        <v>274</v>
      </c>
      <c r="G82" s="122">
        <v>22565.371952059999</v>
      </c>
      <c r="H82" s="122">
        <f>SUM(J82,L82,N82,P82)</f>
        <v>5899.11243715</v>
      </c>
      <c r="I82" s="122">
        <f>SUM(K82,M82,O82,Q82)</f>
        <v>783.65093895999996</v>
      </c>
      <c r="J82" s="124">
        <v>1702.1781645200001</v>
      </c>
      <c r="K82" s="122">
        <v>783.65093895999996</v>
      </c>
      <c r="L82" s="124">
        <v>1234.9423281100001</v>
      </c>
      <c r="M82" s="122">
        <v>0</v>
      </c>
      <c r="N82" s="57">
        <v>1898.4045798300001</v>
      </c>
      <c r="O82" s="16">
        <v>0</v>
      </c>
      <c r="P82" s="59">
        <v>1063.58736469</v>
      </c>
      <c r="Q82" s="16">
        <v>0</v>
      </c>
      <c r="R82" s="98" t="s">
        <v>274</v>
      </c>
      <c r="S82" s="59">
        <f>G82-I82</f>
        <v>21781.721013099999</v>
      </c>
      <c r="T82" s="124">
        <f>I82-J82</f>
        <v>-918.52722556000015</v>
      </c>
      <c r="U82" s="126">
        <f>IF(J82,T82/(J82),"нд")</f>
        <v>-0.5396187336353343</v>
      </c>
      <c r="V82" s="125" t="s">
        <v>352</v>
      </c>
      <c r="W82" s="51"/>
      <c r="X82" s="51"/>
      <c r="Y82" s="52"/>
      <c r="Z82" s="51"/>
    </row>
    <row r="83" spans="1:26" s="20" customFormat="1" ht="48" customHeight="1">
      <c r="A83" s="14" t="s">
        <v>116</v>
      </c>
      <c r="B83" s="58" t="s">
        <v>247</v>
      </c>
      <c r="C83" s="123" t="s">
        <v>252</v>
      </c>
      <c r="D83" s="122" t="s">
        <v>274</v>
      </c>
      <c r="E83" s="122">
        <v>153.17912004999999</v>
      </c>
      <c r="F83" s="122" t="s">
        <v>274</v>
      </c>
      <c r="G83" s="122">
        <v>0.91254999999999997</v>
      </c>
      <c r="H83" s="122">
        <f>SUM(J83,L83,N83,P83)</f>
        <v>0</v>
      </c>
      <c r="I83" s="122">
        <f>SUM(K83,M83,O83,Q83)</f>
        <v>1.4928583499999999</v>
      </c>
      <c r="J83" s="124">
        <v>0</v>
      </c>
      <c r="K83" s="122">
        <v>1.4928583499999999</v>
      </c>
      <c r="L83" s="124">
        <v>0</v>
      </c>
      <c r="M83" s="122">
        <v>0</v>
      </c>
      <c r="N83" s="57">
        <v>0</v>
      </c>
      <c r="O83" s="16">
        <v>0</v>
      </c>
      <c r="P83" s="59">
        <v>0</v>
      </c>
      <c r="Q83" s="16">
        <v>0</v>
      </c>
      <c r="R83" s="98" t="s">
        <v>274</v>
      </c>
      <c r="S83" s="59">
        <f t="shared" si="60"/>
        <v>-0.58030834999999992</v>
      </c>
      <c r="T83" s="124">
        <f>I83-J83</f>
        <v>1.4928583499999999</v>
      </c>
      <c r="U83" s="126" t="str">
        <f>IF(J83,T83/(J83),"нд")</f>
        <v>нд</v>
      </c>
      <c r="V83" s="131" t="s">
        <v>274</v>
      </c>
      <c r="W83" s="51"/>
      <c r="X83" s="51"/>
      <c r="Y83" s="52"/>
      <c r="Z83" s="51"/>
    </row>
    <row r="84" spans="1:26" s="25" customFormat="1" ht="47.25" customHeight="1">
      <c r="A84" s="37" t="s">
        <v>118</v>
      </c>
      <c r="B84" s="17" t="s">
        <v>119</v>
      </c>
      <c r="C84" s="38" t="s">
        <v>13</v>
      </c>
      <c r="D84" s="31" t="s">
        <v>274</v>
      </c>
      <c r="E84" s="31">
        <v>0</v>
      </c>
      <c r="F84" s="103">
        <v>0</v>
      </c>
      <c r="G84" s="31">
        <v>0</v>
      </c>
      <c r="H84" s="31">
        <v>0</v>
      </c>
      <c r="I84" s="103">
        <v>0</v>
      </c>
      <c r="J84" s="28">
        <v>0</v>
      </c>
      <c r="K84" s="103">
        <v>0</v>
      </c>
      <c r="L84" s="28">
        <v>0</v>
      </c>
      <c r="M84" s="31">
        <v>0</v>
      </c>
      <c r="N84" s="28">
        <v>0</v>
      </c>
      <c r="O84" s="31">
        <v>0</v>
      </c>
      <c r="P84" s="22">
        <v>0</v>
      </c>
      <c r="Q84" s="31">
        <v>0</v>
      </c>
      <c r="R84" s="97" t="s">
        <v>274</v>
      </c>
      <c r="S84" s="22">
        <f t="shared" si="60"/>
        <v>0</v>
      </c>
      <c r="T84" s="28">
        <f t="shared" si="7"/>
        <v>0</v>
      </c>
      <c r="U84" s="78" t="str">
        <f t="shared" si="8"/>
        <v>нд</v>
      </c>
      <c r="V84" s="39" t="s">
        <v>274</v>
      </c>
      <c r="W84" s="26"/>
      <c r="X84" s="26"/>
      <c r="Y84" s="27"/>
      <c r="Z84" s="26"/>
    </row>
    <row r="85" spans="1:26" s="25" customFormat="1" ht="54" customHeight="1">
      <c r="A85" s="37" t="s">
        <v>120</v>
      </c>
      <c r="B85" s="17" t="s">
        <v>28</v>
      </c>
      <c r="C85" s="38" t="s">
        <v>13</v>
      </c>
      <c r="D85" s="31" t="s">
        <v>274</v>
      </c>
      <c r="E85" s="31">
        <v>0</v>
      </c>
      <c r="F85" s="103">
        <v>0</v>
      </c>
      <c r="G85" s="31">
        <v>0</v>
      </c>
      <c r="H85" s="31">
        <v>0</v>
      </c>
      <c r="I85" s="103">
        <v>0</v>
      </c>
      <c r="J85" s="28">
        <v>0</v>
      </c>
      <c r="K85" s="103">
        <v>0</v>
      </c>
      <c r="L85" s="28">
        <v>0</v>
      </c>
      <c r="M85" s="31">
        <v>0</v>
      </c>
      <c r="N85" s="28">
        <v>0</v>
      </c>
      <c r="O85" s="31">
        <v>0</v>
      </c>
      <c r="P85" s="22">
        <v>0</v>
      </c>
      <c r="Q85" s="31">
        <v>0</v>
      </c>
      <c r="R85" s="97" t="s">
        <v>274</v>
      </c>
      <c r="S85" s="22">
        <f>G85-I85</f>
        <v>0</v>
      </c>
      <c r="T85" s="28">
        <f t="shared" ref="T85:T139" si="99">I85-J85</f>
        <v>0</v>
      </c>
      <c r="U85" s="78" t="str">
        <f t="shared" ref="U85:U150" si="100">IF(J85,T85/(J85),"нд")</f>
        <v>нд</v>
      </c>
      <c r="V85" s="39" t="s">
        <v>274</v>
      </c>
      <c r="W85" s="26"/>
      <c r="X85" s="26"/>
      <c r="Y85" s="27"/>
      <c r="Z85" s="26"/>
    </row>
    <row r="86" spans="1:26" s="25" customFormat="1" ht="39.75" customHeight="1">
      <c r="A86" s="37" t="s">
        <v>253</v>
      </c>
      <c r="B86" s="17" t="s">
        <v>121</v>
      </c>
      <c r="C86" s="38" t="s">
        <v>13</v>
      </c>
      <c r="D86" s="31" t="s">
        <v>274</v>
      </c>
      <c r="E86" s="31">
        <f>SUM(E87:E94)</f>
        <v>0</v>
      </c>
      <c r="F86" s="103" t="s">
        <v>274</v>
      </c>
      <c r="G86" s="31">
        <f t="shared" ref="G86:Q86" si="101">SUM(G87:G94)</f>
        <v>29.978136490000001</v>
      </c>
      <c r="H86" s="31">
        <f t="shared" si="101"/>
        <v>29.430494490000001</v>
      </c>
      <c r="I86" s="103">
        <f>SUM(I87:I94)</f>
        <v>8.5000000000000006E-2</v>
      </c>
      <c r="J86" s="31">
        <f t="shared" si="101"/>
        <v>0</v>
      </c>
      <c r="K86" s="103">
        <f t="shared" si="101"/>
        <v>8.5000000000000006E-2</v>
      </c>
      <c r="L86" s="31">
        <f t="shared" si="101"/>
        <v>0</v>
      </c>
      <c r="M86" s="31">
        <f t="shared" si="101"/>
        <v>0</v>
      </c>
      <c r="N86" s="31">
        <f t="shared" si="101"/>
        <v>0</v>
      </c>
      <c r="O86" s="31">
        <f t="shared" si="101"/>
        <v>0</v>
      </c>
      <c r="P86" s="31">
        <f t="shared" si="101"/>
        <v>29.430494490000001</v>
      </c>
      <c r="Q86" s="31">
        <f t="shared" si="101"/>
        <v>0</v>
      </c>
      <c r="R86" s="97" t="s">
        <v>274</v>
      </c>
      <c r="S86" s="22">
        <f>G86-I86</f>
        <v>29.89313649</v>
      </c>
      <c r="T86" s="28">
        <f t="shared" ref="T86:T92" si="102">I86-J86</f>
        <v>8.5000000000000006E-2</v>
      </c>
      <c r="U86" s="78" t="str">
        <f t="shared" si="100"/>
        <v>нд</v>
      </c>
      <c r="V86" s="39" t="s">
        <v>274</v>
      </c>
      <c r="W86" s="26"/>
      <c r="X86" s="26"/>
      <c r="Y86" s="27"/>
      <c r="Z86" s="26"/>
    </row>
    <row r="87" spans="1:26" s="20" customFormat="1" ht="47.25" customHeight="1">
      <c r="A87" s="14" t="s">
        <v>243</v>
      </c>
      <c r="B87" s="58" t="s">
        <v>282</v>
      </c>
      <c r="C87" s="60" t="s">
        <v>283</v>
      </c>
      <c r="D87" s="16" t="s">
        <v>274</v>
      </c>
      <c r="E87" s="16">
        <v>0</v>
      </c>
      <c r="F87" s="99" t="s">
        <v>274</v>
      </c>
      <c r="G87" s="16">
        <v>7.1749999999999998</v>
      </c>
      <c r="H87" s="57">
        <f t="shared" ref="H87:H92" si="103">J87+L87+N87+P87</f>
        <v>7.1749999999999998</v>
      </c>
      <c r="I87" s="99">
        <f>SUM(K87,M87,O87,Q87)</f>
        <v>0</v>
      </c>
      <c r="J87" s="57">
        <v>0</v>
      </c>
      <c r="K87" s="99">
        <v>0</v>
      </c>
      <c r="L87" s="57">
        <v>0</v>
      </c>
      <c r="M87" s="16">
        <v>0</v>
      </c>
      <c r="N87" s="57">
        <v>0</v>
      </c>
      <c r="O87" s="16">
        <v>0</v>
      </c>
      <c r="P87" s="59">
        <v>7.1749999999999998</v>
      </c>
      <c r="Q87" s="16">
        <v>0</v>
      </c>
      <c r="R87" s="98" t="s">
        <v>274</v>
      </c>
      <c r="S87" s="59">
        <f t="shared" si="60"/>
        <v>7.1749999999999998</v>
      </c>
      <c r="T87" s="98">
        <f t="shared" si="102"/>
        <v>0</v>
      </c>
      <c r="U87" s="106" t="str">
        <f t="shared" si="100"/>
        <v>нд</v>
      </c>
      <c r="V87" s="41" t="s">
        <v>274</v>
      </c>
      <c r="W87" s="51"/>
      <c r="X87" s="51"/>
      <c r="Y87" s="52"/>
      <c r="Z87" s="51"/>
    </row>
    <row r="88" spans="1:26" s="20" customFormat="1" ht="59.25" customHeight="1">
      <c r="A88" s="14" t="s">
        <v>243</v>
      </c>
      <c r="B88" s="58" t="s">
        <v>284</v>
      </c>
      <c r="C88" s="19" t="s">
        <v>285</v>
      </c>
      <c r="D88" s="16" t="s">
        <v>274</v>
      </c>
      <c r="E88" s="16">
        <v>0</v>
      </c>
      <c r="F88" s="99" t="s">
        <v>274</v>
      </c>
      <c r="G88" s="16">
        <v>5.6028203599999999</v>
      </c>
      <c r="H88" s="57">
        <f t="shared" si="103"/>
        <v>5.6028203599999999</v>
      </c>
      <c r="I88" s="99">
        <f>SUM(K88,M88,O88,Q88)</f>
        <v>0</v>
      </c>
      <c r="J88" s="57">
        <v>0</v>
      </c>
      <c r="K88" s="99">
        <v>0</v>
      </c>
      <c r="L88" s="57">
        <v>0</v>
      </c>
      <c r="M88" s="16">
        <v>0</v>
      </c>
      <c r="N88" s="57">
        <v>0</v>
      </c>
      <c r="O88" s="16">
        <v>0</v>
      </c>
      <c r="P88" s="59">
        <v>5.6028203599999999</v>
      </c>
      <c r="Q88" s="16">
        <v>0</v>
      </c>
      <c r="R88" s="98" t="s">
        <v>274</v>
      </c>
      <c r="S88" s="59">
        <f t="shared" si="60"/>
        <v>5.6028203599999999</v>
      </c>
      <c r="T88" s="98">
        <f t="shared" si="102"/>
        <v>0</v>
      </c>
      <c r="U88" s="106" t="str">
        <f t="shared" si="100"/>
        <v>нд</v>
      </c>
      <c r="V88" s="41" t="s">
        <v>274</v>
      </c>
      <c r="W88" s="51"/>
      <c r="X88" s="51"/>
      <c r="Y88" s="52"/>
      <c r="Z88" s="51"/>
    </row>
    <row r="89" spans="1:26" s="20" customFormat="1" ht="59.25" customHeight="1">
      <c r="A89" s="14" t="s">
        <v>243</v>
      </c>
      <c r="B89" s="58" t="s">
        <v>286</v>
      </c>
      <c r="C89" s="61" t="s">
        <v>287</v>
      </c>
      <c r="D89" s="18" t="s">
        <v>274</v>
      </c>
      <c r="E89" s="18">
        <v>0</v>
      </c>
      <c r="F89" s="99" t="s">
        <v>274</v>
      </c>
      <c r="G89" s="16">
        <v>5.5346003399999999</v>
      </c>
      <c r="H89" s="57">
        <f t="shared" si="103"/>
        <v>5.5346003399999999</v>
      </c>
      <c r="I89" s="99">
        <f>SUM(K89,M89,O89,Q89)</f>
        <v>0</v>
      </c>
      <c r="J89" s="57">
        <v>0</v>
      </c>
      <c r="K89" s="100">
        <v>0</v>
      </c>
      <c r="L89" s="57">
        <v>0</v>
      </c>
      <c r="M89" s="18">
        <v>0</v>
      </c>
      <c r="N89" s="57">
        <v>0</v>
      </c>
      <c r="O89" s="18">
        <v>0</v>
      </c>
      <c r="P89" s="59">
        <v>5.5346003399999999</v>
      </c>
      <c r="Q89" s="16">
        <v>0</v>
      </c>
      <c r="R89" s="98" t="s">
        <v>274</v>
      </c>
      <c r="S89" s="59">
        <f t="shared" si="60"/>
        <v>5.5346003399999999</v>
      </c>
      <c r="T89" s="98">
        <f t="shared" si="102"/>
        <v>0</v>
      </c>
      <c r="U89" s="106" t="str">
        <f t="shared" si="100"/>
        <v>нд</v>
      </c>
      <c r="V89" s="41" t="s">
        <v>274</v>
      </c>
      <c r="W89" s="51"/>
      <c r="X89" s="51"/>
      <c r="Y89" s="52"/>
      <c r="Z89" s="51"/>
    </row>
    <row r="90" spans="1:26" s="20" customFormat="1" ht="59.25" customHeight="1">
      <c r="A90" s="14" t="s">
        <v>243</v>
      </c>
      <c r="B90" s="58" t="s">
        <v>288</v>
      </c>
      <c r="C90" s="61" t="s">
        <v>289</v>
      </c>
      <c r="D90" s="18" t="s">
        <v>274</v>
      </c>
      <c r="E90" s="18">
        <v>0</v>
      </c>
      <c r="F90" s="99" t="s">
        <v>274</v>
      </c>
      <c r="G90" s="16">
        <v>1.91534593</v>
      </c>
      <c r="H90" s="57">
        <f t="shared" si="103"/>
        <v>1.91534593</v>
      </c>
      <c r="I90" s="99">
        <f>SUM(K90,M90,O90,Q90)</f>
        <v>0</v>
      </c>
      <c r="J90" s="57">
        <v>0</v>
      </c>
      <c r="K90" s="100">
        <v>0</v>
      </c>
      <c r="L90" s="57">
        <v>0</v>
      </c>
      <c r="M90" s="18">
        <v>0</v>
      </c>
      <c r="N90" s="57">
        <v>0</v>
      </c>
      <c r="O90" s="18">
        <v>0</v>
      </c>
      <c r="P90" s="59">
        <v>1.91534593</v>
      </c>
      <c r="Q90" s="16">
        <v>0</v>
      </c>
      <c r="R90" s="98" t="s">
        <v>274</v>
      </c>
      <c r="S90" s="59">
        <f t="shared" si="60"/>
        <v>1.91534593</v>
      </c>
      <c r="T90" s="98">
        <f t="shared" si="102"/>
        <v>0</v>
      </c>
      <c r="U90" s="106" t="str">
        <f t="shared" si="100"/>
        <v>нд</v>
      </c>
      <c r="V90" s="41" t="s">
        <v>274</v>
      </c>
      <c r="W90" s="51"/>
      <c r="X90" s="51"/>
      <c r="Y90" s="52"/>
      <c r="Z90" s="51"/>
    </row>
    <row r="91" spans="1:26" s="20" customFormat="1" ht="59.25" customHeight="1">
      <c r="A91" s="14" t="s">
        <v>243</v>
      </c>
      <c r="B91" s="58" t="s">
        <v>290</v>
      </c>
      <c r="C91" s="61" t="s">
        <v>291</v>
      </c>
      <c r="D91" s="18" t="s">
        <v>274</v>
      </c>
      <c r="E91" s="18">
        <v>0</v>
      </c>
      <c r="F91" s="99" t="s">
        <v>274</v>
      </c>
      <c r="G91" s="16">
        <v>7.9493405399999997</v>
      </c>
      <c r="H91" s="57">
        <f t="shared" si="103"/>
        <v>7.9493405399999997</v>
      </c>
      <c r="I91" s="99">
        <f t="shared" ref="I91" si="104">SUM(K91,M91,O91,Q91)</f>
        <v>0</v>
      </c>
      <c r="J91" s="57">
        <v>0</v>
      </c>
      <c r="K91" s="100">
        <v>0</v>
      </c>
      <c r="L91" s="57">
        <v>0</v>
      </c>
      <c r="M91" s="18">
        <v>0</v>
      </c>
      <c r="N91" s="57">
        <v>0</v>
      </c>
      <c r="O91" s="18">
        <v>0</v>
      </c>
      <c r="P91" s="59">
        <v>7.9493405399999997</v>
      </c>
      <c r="Q91" s="18">
        <v>0</v>
      </c>
      <c r="R91" s="98" t="s">
        <v>274</v>
      </c>
      <c r="S91" s="59">
        <f t="shared" si="60"/>
        <v>7.9493405399999997</v>
      </c>
      <c r="T91" s="98">
        <f t="shared" si="102"/>
        <v>0</v>
      </c>
      <c r="U91" s="106" t="str">
        <f t="shared" si="100"/>
        <v>нд</v>
      </c>
      <c r="V91" s="41" t="s">
        <v>274</v>
      </c>
      <c r="W91" s="51"/>
      <c r="X91" s="51"/>
      <c r="Y91" s="52"/>
      <c r="Z91" s="51"/>
    </row>
    <row r="92" spans="1:26" s="20" customFormat="1" ht="60.75" customHeight="1">
      <c r="A92" s="15" t="s">
        <v>253</v>
      </c>
      <c r="B92" s="62" t="s">
        <v>292</v>
      </c>
      <c r="C92" s="63" t="s">
        <v>293</v>
      </c>
      <c r="D92" s="18" t="s">
        <v>274</v>
      </c>
      <c r="E92" s="18">
        <v>0</v>
      </c>
      <c r="F92" s="99" t="s">
        <v>274</v>
      </c>
      <c r="G92" s="16">
        <v>1.2533873200000001</v>
      </c>
      <c r="H92" s="57">
        <f t="shared" si="103"/>
        <v>1.2533873200000001</v>
      </c>
      <c r="I92" s="99">
        <f>SUM(K92,M92,O92,Q92)</f>
        <v>0</v>
      </c>
      <c r="J92" s="57">
        <v>0</v>
      </c>
      <c r="K92" s="100">
        <v>0</v>
      </c>
      <c r="L92" s="57">
        <v>0</v>
      </c>
      <c r="M92" s="18">
        <v>0</v>
      </c>
      <c r="N92" s="57">
        <v>0</v>
      </c>
      <c r="O92" s="18">
        <v>0</v>
      </c>
      <c r="P92" s="59">
        <v>1.2533873200000001</v>
      </c>
      <c r="Q92" s="18">
        <v>0</v>
      </c>
      <c r="R92" s="98" t="s">
        <v>274</v>
      </c>
      <c r="S92" s="59">
        <f t="shared" si="60"/>
        <v>1.2533873200000001</v>
      </c>
      <c r="T92" s="98">
        <f t="shared" si="102"/>
        <v>0</v>
      </c>
      <c r="U92" s="106" t="str">
        <f t="shared" si="100"/>
        <v>нд</v>
      </c>
      <c r="V92" s="34" t="s">
        <v>274</v>
      </c>
      <c r="W92" s="51"/>
      <c r="X92" s="51"/>
      <c r="Y92" s="52"/>
      <c r="Z92" s="51"/>
    </row>
    <row r="93" spans="1:26" s="74" customFormat="1" ht="60.75" customHeight="1">
      <c r="A93" s="102" t="s">
        <v>253</v>
      </c>
      <c r="B93" s="129" t="s">
        <v>339</v>
      </c>
      <c r="C93" s="110" t="s">
        <v>340</v>
      </c>
      <c r="D93" s="100" t="s">
        <v>274</v>
      </c>
      <c r="E93" s="100">
        <v>0</v>
      </c>
      <c r="F93" s="122" t="s">
        <v>274</v>
      </c>
      <c r="G93" s="122">
        <v>8.5000000000000006E-2</v>
      </c>
      <c r="H93" s="124" t="s">
        <v>274</v>
      </c>
      <c r="I93" s="122">
        <f>SUM(K93,M93,O93,Q93)</f>
        <v>8.5000000000000006E-2</v>
      </c>
      <c r="J93" s="124" t="s">
        <v>274</v>
      </c>
      <c r="K93" s="100">
        <v>8.5000000000000006E-2</v>
      </c>
      <c r="L93" s="124" t="s">
        <v>274</v>
      </c>
      <c r="M93" s="76">
        <v>0</v>
      </c>
      <c r="N93" s="75" t="s">
        <v>274</v>
      </c>
      <c r="O93" s="76">
        <v>0</v>
      </c>
      <c r="P93" s="59" t="s">
        <v>274</v>
      </c>
      <c r="Q93" s="76">
        <v>0</v>
      </c>
      <c r="R93" s="98" t="s">
        <v>274</v>
      </c>
      <c r="S93" s="59">
        <f>G93-I93</f>
        <v>0</v>
      </c>
      <c r="T93" s="98" t="s">
        <v>274</v>
      </c>
      <c r="U93" s="106" t="s">
        <v>274</v>
      </c>
      <c r="V93" s="125" t="s">
        <v>274</v>
      </c>
      <c r="W93" s="77"/>
      <c r="X93" s="77"/>
      <c r="Y93" s="52"/>
      <c r="Z93" s="77"/>
    </row>
    <row r="94" spans="1:26" s="20" customFormat="1" ht="60.75" customHeight="1">
      <c r="A94" s="102" t="s">
        <v>253</v>
      </c>
      <c r="B94" s="62" t="s">
        <v>294</v>
      </c>
      <c r="C94" s="63" t="s">
        <v>295</v>
      </c>
      <c r="D94" s="100" t="s">
        <v>274</v>
      </c>
      <c r="E94" s="100">
        <v>0</v>
      </c>
      <c r="F94" s="122" t="s">
        <v>274</v>
      </c>
      <c r="G94" s="122">
        <v>0.462642</v>
      </c>
      <c r="H94" s="124" t="s">
        <v>274</v>
      </c>
      <c r="I94" s="122">
        <v>0</v>
      </c>
      <c r="J94" s="124" t="s">
        <v>274</v>
      </c>
      <c r="K94" s="100">
        <v>0</v>
      </c>
      <c r="L94" s="124" t="s">
        <v>274</v>
      </c>
      <c r="M94" s="18">
        <v>0</v>
      </c>
      <c r="N94" s="57" t="s">
        <v>274</v>
      </c>
      <c r="O94" s="18">
        <v>0</v>
      </c>
      <c r="P94" s="59" t="s">
        <v>274</v>
      </c>
      <c r="Q94" s="18">
        <v>0</v>
      </c>
      <c r="R94" s="98" t="s">
        <v>274</v>
      </c>
      <c r="S94" s="59">
        <f>G94-I94</f>
        <v>0.462642</v>
      </c>
      <c r="T94" s="124" t="s">
        <v>274</v>
      </c>
      <c r="U94" s="106" t="s">
        <v>274</v>
      </c>
      <c r="V94" s="41" t="s">
        <v>274</v>
      </c>
      <c r="W94" s="51"/>
      <c r="X94" s="51"/>
      <c r="Y94" s="52"/>
      <c r="Z94" s="51"/>
    </row>
    <row r="95" spans="1:26" s="25" customFormat="1" ht="47.25" customHeight="1">
      <c r="A95" s="42" t="s">
        <v>122</v>
      </c>
      <c r="B95" s="43" t="s">
        <v>123</v>
      </c>
      <c r="C95" s="44" t="s">
        <v>13</v>
      </c>
      <c r="D95" s="32">
        <f>SUM(D96,D110,D118,D128,D135,D143,D144)</f>
        <v>52.698369140000004</v>
      </c>
      <c r="E95" s="32">
        <f>SUM(E96,E110,E118,E128,E135,E143,E144)</f>
        <v>353.15651205500006</v>
      </c>
      <c r="F95" s="104">
        <f>SUM(F96,F110,F118,F128,F135,F143,F144)</f>
        <v>0</v>
      </c>
      <c r="G95" s="32">
        <f>SUM(G96,G110,G118,G128,G135,G143,G144)</f>
        <v>330.32167978199999</v>
      </c>
      <c r="H95" s="32">
        <f>SUM(H96,H110,H118,H128,H135,H143,H144)</f>
        <v>172.732107007</v>
      </c>
      <c r="I95" s="104">
        <f t="shared" ref="I95:Q95" si="105">SUM(I96,I110,I118,I128,I135,I143,I144)</f>
        <v>33.732363679999999</v>
      </c>
      <c r="J95" s="32">
        <f t="shared" si="105"/>
        <v>0</v>
      </c>
      <c r="K95" s="104">
        <f t="shared" si="105"/>
        <v>33.732363679999999</v>
      </c>
      <c r="L95" s="32">
        <f t="shared" si="105"/>
        <v>9.8767177000000004</v>
      </c>
      <c r="M95" s="32">
        <f t="shared" si="105"/>
        <v>0</v>
      </c>
      <c r="N95" s="32">
        <f t="shared" si="105"/>
        <v>22.4319692471</v>
      </c>
      <c r="O95" s="32">
        <f t="shared" si="105"/>
        <v>0</v>
      </c>
      <c r="P95" s="32">
        <f t="shared" si="105"/>
        <v>140.4234200599</v>
      </c>
      <c r="Q95" s="32">
        <f t="shared" si="105"/>
        <v>0</v>
      </c>
      <c r="R95" s="97" t="s">
        <v>274</v>
      </c>
      <c r="S95" s="22">
        <f>G95-I95</f>
        <v>296.589316102</v>
      </c>
      <c r="T95" s="28">
        <f>I95-J95</f>
        <v>33.732363679999999</v>
      </c>
      <c r="U95" s="78" t="str">
        <f>IF(J95,T95/(J95),"нд")</f>
        <v>нд</v>
      </c>
      <c r="V95" s="39" t="s">
        <v>274</v>
      </c>
      <c r="W95" s="26"/>
      <c r="X95" s="26"/>
      <c r="Y95" s="27"/>
      <c r="Z95" s="26"/>
    </row>
    <row r="96" spans="1:26" s="25" customFormat="1" ht="31.5" customHeight="1">
      <c r="A96" s="45" t="s">
        <v>124</v>
      </c>
      <c r="B96" s="46" t="s">
        <v>125</v>
      </c>
      <c r="C96" s="44" t="s">
        <v>13</v>
      </c>
      <c r="D96" s="32" t="s">
        <v>274</v>
      </c>
      <c r="E96" s="32">
        <f>SUM(E97,E100,E103,E109)</f>
        <v>0</v>
      </c>
      <c r="F96" s="104">
        <f t="shared" ref="F96" si="106">SUM(F97,F100,F103,F109)</f>
        <v>0</v>
      </c>
      <c r="G96" s="32">
        <f t="shared" ref="G96" si="107">SUM(G97,G100,G103,G109)</f>
        <v>0</v>
      </c>
      <c r="H96" s="32">
        <f>SUM(H97,H100,H103,H109)</f>
        <v>0</v>
      </c>
      <c r="I96" s="104">
        <f t="shared" ref="I96:Q96" si="108">SUM(I97,I100,I103,I109)</f>
        <v>0</v>
      </c>
      <c r="J96" s="32">
        <f t="shared" si="108"/>
        <v>0</v>
      </c>
      <c r="K96" s="104">
        <f t="shared" si="108"/>
        <v>0</v>
      </c>
      <c r="L96" s="32">
        <f t="shared" si="108"/>
        <v>0</v>
      </c>
      <c r="M96" s="32">
        <f t="shared" si="108"/>
        <v>0</v>
      </c>
      <c r="N96" s="32">
        <f t="shared" si="108"/>
        <v>0</v>
      </c>
      <c r="O96" s="32">
        <f t="shared" si="108"/>
        <v>0</v>
      </c>
      <c r="P96" s="32">
        <f t="shared" si="108"/>
        <v>0</v>
      </c>
      <c r="Q96" s="32">
        <f t="shared" si="108"/>
        <v>0</v>
      </c>
      <c r="R96" s="97" t="s">
        <v>274</v>
      </c>
      <c r="S96" s="22">
        <f>G96-I96</f>
        <v>0</v>
      </c>
      <c r="T96" s="28">
        <f t="shared" si="99"/>
        <v>0</v>
      </c>
      <c r="U96" s="78" t="str">
        <f t="shared" si="100"/>
        <v>нд</v>
      </c>
      <c r="V96" s="39" t="s">
        <v>274</v>
      </c>
      <c r="W96" s="26"/>
      <c r="X96" s="26"/>
      <c r="Y96" s="27"/>
      <c r="Z96" s="26"/>
    </row>
    <row r="97" spans="1:26" s="25" customFormat="1" ht="94.5" customHeight="1">
      <c r="A97" s="37" t="s">
        <v>126</v>
      </c>
      <c r="B97" s="17" t="s">
        <v>127</v>
      </c>
      <c r="C97" s="38" t="s">
        <v>13</v>
      </c>
      <c r="D97" s="31" t="s">
        <v>274</v>
      </c>
      <c r="E97" s="31">
        <f>SUM(E98:E99)</f>
        <v>0</v>
      </c>
      <c r="F97" s="103">
        <f t="shared" ref="F97" si="109">SUM(F98:F99)</f>
        <v>0</v>
      </c>
      <c r="G97" s="31">
        <f t="shared" ref="G97" si="110">SUM(G98:G99)</f>
        <v>0</v>
      </c>
      <c r="H97" s="31">
        <f>SUM(H98:H99)</f>
        <v>0</v>
      </c>
      <c r="I97" s="103">
        <f t="shared" ref="I97:Q97" si="111">SUM(I98:I99)</f>
        <v>0</v>
      </c>
      <c r="J97" s="31">
        <f t="shared" si="111"/>
        <v>0</v>
      </c>
      <c r="K97" s="103">
        <f t="shared" si="111"/>
        <v>0</v>
      </c>
      <c r="L97" s="31">
        <f t="shared" si="111"/>
        <v>0</v>
      </c>
      <c r="M97" s="31">
        <f t="shared" si="111"/>
        <v>0</v>
      </c>
      <c r="N97" s="31">
        <f t="shared" si="111"/>
        <v>0</v>
      </c>
      <c r="O97" s="31">
        <f t="shared" si="111"/>
        <v>0</v>
      </c>
      <c r="P97" s="31">
        <f t="shared" si="111"/>
        <v>0</v>
      </c>
      <c r="Q97" s="31">
        <f t="shared" si="111"/>
        <v>0</v>
      </c>
      <c r="R97" s="97" t="s">
        <v>274</v>
      </c>
      <c r="S97" s="22">
        <f t="shared" si="60"/>
        <v>0</v>
      </c>
      <c r="T97" s="28">
        <f t="shared" si="99"/>
        <v>0</v>
      </c>
      <c r="U97" s="78" t="str">
        <f t="shared" si="100"/>
        <v>нд</v>
      </c>
      <c r="V97" s="39" t="s">
        <v>274</v>
      </c>
      <c r="W97" s="26"/>
      <c r="X97" s="26"/>
      <c r="Y97" s="27"/>
      <c r="Z97" s="26"/>
    </row>
    <row r="98" spans="1:26" s="25" customFormat="1" ht="31.5" customHeight="1">
      <c r="A98" s="37" t="s">
        <v>128</v>
      </c>
      <c r="B98" s="40" t="s">
        <v>129</v>
      </c>
      <c r="C98" s="38" t="s">
        <v>13</v>
      </c>
      <c r="D98" s="31" t="s">
        <v>274</v>
      </c>
      <c r="E98" s="31">
        <v>0</v>
      </c>
      <c r="F98" s="103">
        <v>0</v>
      </c>
      <c r="G98" s="31">
        <v>0</v>
      </c>
      <c r="H98" s="31">
        <v>0</v>
      </c>
      <c r="I98" s="103">
        <v>0</v>
      </c>
      <c r="J98" s="28">
        <v>0</v>
      </c>
      <c r="K98" s="103">
        <v>0</v>
      </c>
      <c r="L98" s="28">
        <v>0</v>
      </c>
      <c r="M98" s="31">
        <v>0</v>
      </c>
      <c r="N98" s="28">
        <v>0</v>
      </c>
      <c r="O98" s="31">
        <v>0</v>
      </c>
      <c r="P98" s="22">
        <v>0</v>
      </c>
      <c r="Q98" s="31">
        <v>0</v>
      </c>
      <c r="R98" s="97" t="s">
        <v>274</v>
      </c>
      <c r="S98" s="22">
        <f t="shared" si="60"/>
        <v>0</v>
      </c>
      <c r="T98" s="28">
        <f t="shared" si="99"/>
        <v>0</v>
      </c>
      <c r="U98" s="78" t="str">
        <f t="shared" si="100"/>
        <v>нд</v>
      </c>
      <c r="V98" s="39" t="s">
        <v>274</v>
      </c>
      <c r="W98" s="26"/>
      <c r="X98" s="26"/>
      <c r="Y98" s="27"/>
      <c r="Z98" s="26"/>
    </row>
    <row r="99" spans="1:26" s="25" customFormat="1" ht="31.5" customHeight="1">
      <c r="A99" s="37" t="s">
        <v>130</v>
      </c>
      <c r="B99" s="40" t="s">
        <v>129</v>
      </c>
      <c r="C99" s="38" t="s">
        <v>13</v>
      </c>
      <c r="D99" s="31" t="s">
        <v>274</v>
      </c>
      <c r="E99" s="31">
        <v>0</v>
      </c>
      <c r="F99" s="103">
        <v>0</v>
      </c>
      <c r="G99" s="31">
        <v>0</v>
      </c>
      <c r="H99" s="31">
        <v>0</v>
      </c>
      <c r="I99" s="103">
        <v>0</v>
      </c>
      <c r="J99" s="28">
        <v>0</v>
      </c>
      <c r="K99" s="103">
        <v>0</v>
      </c>
      <c r="L99" s="28">
        <v>0</v>
      </c>
      <c r="M99" s="31">
        <v>0</v>
      </c>
      <c r="N99" s="28">
        <v>0</v>
      </c>
      <c r="O99" s="31">
        <v>0</v>
      </c>
      <c r="P99" s="22">
        <v>0</v>
      </c>
      <c r="Q99" s="31">
        <v>0</v>
      </c>
      <c r="R99" s="97" t="s">
        <v>274</v>
      </c>
      <c r="S99" s="22">
        <f t="shared" si="60"/>
        <v>0</v>
      </c>
      <c r="T99" s="28">
        <f t="shared" si="99"/>
        <v>0</v>
      </c>
      <c r="U99" s="78" t="str">
        <f t="shared" si="100"/>
        <v>нд</v>
      </c>
      <c r="V99" s="39" t="s">
        <v>274</v>
      </c>
      <c r="W99" s="26"/>
      <c r="X99" s="26"/>
      <c r="Y99" s="27"/>
      <c r="Z99" s="26"/>
    </row>
    <row r="100" spans="1:26" s="25" customFormat="1" ht="47.25" customHeight="1">
      <c r="A100" s="37" t="s">
        <v>131</v>
      </c>
      <c r="B100" s="17" t="s">
        <v>132</v>
      </c>
      <c r="C100" s="38" t="s">
        <v>13</v>
      </c>
      <c r="D100" s="31" t="s">
        <v>274</v>
      </c>
      <c r="E100" s="31">
        <f t="shared" ref="E100" si="112">SUM(E101:E102)</f>
        <v>0</v>
      </c>
      <c r="F100" s="103">
        <f t="shared" ref="F100" si="113">SUM(F101:F102)</f>
        <v>0</v>
      </c>
      <c r="G100" s="31">
        <f t="shared" ref="G100:Q100" si="114">SUM(G101:G102)</f>
        <v>0</v>
      </c>
      <c r="H100" s="31">
        <f t="shared" ref="H100:I100" si="115">SUM(H101:H102)</f>
        <v>0</v>
      </c>
      <c r="I100" s="103">
        <f t="shared" si="115"/>
        <v>0</v>
      </c>
      <c r="J100" s="28">
        <v>0</v>
      </c>
      <c r="K100" s="103">
        <f t="shared" si="114"/>
        <v>0</v>
      </c>
      <c r="L100" s="28">
        <v>0</v>
      </c>
      <c r="M100" s="31">
        <f t="shared" ref="M100:O100" si="116">SUM(M101:M102)</f>
        <v>0</v>
      </c>
      <c r="N100" s="28">
        <v>0</v>
      </c>
      <c r="O100" s="31">
        <f t="shared" si="116"/>
        <v>0</v>
      </c>
      <c r="P100" s="22">
        <v>0</v>
      </c>
      <c r="Q100" s="31">
        <f t="shared" si="114"/>
        <v>0</v>
      </c>
      <c r="R100" s="97" t="s">
        <v>274</v>
      </c>
      <c r="S100" s="22">
        <f t="shared" si="60"/>
        <v>0</v>
      </c>
      <c r="T100" s="28">
        <f t="shared" si="99"/>
        <v>0</v>
      </c>
      <c r="U100" s="78" t="str">
        <f t="shared" si="100"/>
        <v>нд</v>
      </c>
      <c r="V100" s="39" t="s">
        <v>274</v>
      </c>
      <c r="W100" s="26"/>
      <c r="X100" s="26"/>
      <c r="Y100" s="27"/>
      <c r="Z100" s="26"/>
    </row>
    <row r="101" spans="1:26" s="25" customFormat="1" ht="31.5" customHeight="1">
      <c r="A101" s="37" t="s">
        <v>133</v>
      </c>
      <c r="B101" s="40" t="s">
        <v>134</v>
      </c>
      <c r="C101" s="38" t="s">
        <v>13</v>
      </c>
      <c r="D101" s="31" t="s">
        <v>274</v>
      </c>
      <c r="E101" s="31">
        <v>0</v>
      </c>
      <c r="F101" s="103">
        <v>0</v>
      </c>
      <c r="G101" s="31">
        <v>0</v>
      </c>
      <c r="H101" s="31">
        <v>0</v>
      </c>
      <c r="I101" s="103">
        <v>0</v>
      </c>
      <c r="J101" s="28">
        <v>0</v>
      </c>
      <c r="K101" s="103">
        <v>0</v>
      </c>
      <c r="L101" s="28">
        <v>0</v>
      </c>
      <c r="M101" s="31">
        <v>0</v>
      </c>
      <c r="N101" s="28">
        <v>0</v>
      </c>
      <c r="O101" s="31">
        <v>0</v>
      </c>
      <c r="P101" s="22">
        <v>0</v>
      </c>
      <c r="Q101" s="31">
        <v>0</v>
      </c>
      <c r="R101" s="97" t="s">
        <v>274</v>
      </c>
      <c r="S101" s="22">
        <f t="shared" si="60"/>
        <v>0</v>
      </c>
      <c r="T101" s="28">
        <f t="shared" si="99"/>
        <v>0</v>
      </c>
      <c r="U101" s="78" t="str">
        <f t="shared" si="100"/>
        <v>нд</v>
      </c>
      <c r="V101" s="39" t="s">
        <v>274</v>
      </c>
      <c r="W101" s="26"/>
      <c r="X101" s="26"/>
      <c r="Y101" s="27"/>
      <c r="Z101" s="26"/>
    </row>
    <row r="102" spans="1:26" s="25" customFormat="1" ht="31.5" customHeight="1">
      <c r="A102" s="37" t="s">
        <v>135</v>
      </c>
      <c r="B102" s="40" t="s">
        <v>129</v>
      </c>
      <c r="C102" s="38" t="s">
        <v>13</v>
      </c>
      <c r="D102" s="31" t="s">
        <v>274</v>
      </c>
      <c r="E102" s="31">
        <v>0</v>
      </c>
      <c r="F102" s="103">
        <v>0</v>
      </c>
      <c r="G102" s="31">
        <v>0</v>
      </c>
      <c r="H102" s="31">
        <v>0</v>
      </c>
      <c r="I102" s="103">
        <v>0</v>
      </c>
      <c r="J102" s="28">
        <v>0</v>
      </c>
      <c r="K102" s="103">
        <v>0</v>
      </c>
      <c r="L102" s="28">
        <v>0</v>
      </c>
      <c r="M102" s="31">
        <v>0</v>
      </c>
      <c r="N102" s="28">
        <v>0</v>
      </c>
      <c r="O102" s="31">
        <v>0</v>
      </c>
      <c r="P102" s="22">
        <v>0</v>
      </c>
      <c r="Q102" s="31">
        <v>0</v>
      </c>
      <c r="R102" s="97" t="s">
        <v>274</v>
      </c>
      <c r="S102" s="22">
        <f t="shared" si="60"/>
        <v>0</v>
      </c>
      <c r="T102" s="28">
        <f t="shared" si="99"/>
        <v>0</v>
      </c>
      <c r="U102" s="78" t="str">
        <f t="shared" si="100"/>
        <v>нд</v>
      </c>
      <c r="V102" s="39" t="s">
        <v>274</v>
      </c>
      <c r="W102" s="26"/>
      <c r="X102" s="26"/>
      <c r="Y102" s="27"/>
      <c r="Z102" s="26"/>
    </row>
    <row r="103" spans="1:26" s="25" customFormat="1" ht="47.25" customHeight="1">
      <c r="A103" s="37" t="s">
        <v>136</v>
      </c>
      <c r="B103" s="17" t="s">
        <v>137</v>
      </c>
      <c r="C103" s="38" t="s">
        <v>13</v>
      </c>
      <c r="D103" s="31" t="s">
        <v>274</v>
      </c>
      <c r="E103" s="31">
        <f t="shared" ref="E103" si="117">SUM(E104:E108)</f>
        <v>0</v>
      </c>
      <c r="F103" s="103">
        <f t="shared" ref="F103" si="118">SUM(F104:F108)</f>
        <v>0</v>
      </c>
      <c r="G103" s="31">
        <f t="shared" ref="G103" si="119">SUM(G104:G108)</f>
        <v>0</v>
      </c>
      <c r="H103" s="31">
        <f>SUM(H104:H108)</f>
        <v>0</v>
      </c>
      <c r="I103" s="103">
        <f t="shared" ref="I103:Q103" si="120">SUM(I104:I108)</f>
        <v>0</v>
      </c>
      <c r="J103" s="31">
        <f t="shared" si="120"/>
        <v>0</v>
      </c>
      <c r="K103" s="103">
        <f t="shared" si="120"/>
        <v>0</v>
      </c>
      <c r="L103" s="31">
        <f t="shared" si="120"/>
        <v>0</v>
      </c>
      <c r="M103" s="31">
        <f t="shared" si="120"/>
        <v>0</v>
      </c>
      <c r="N103" s="31">
        <f t="shared" si="120"/>
        <v>0</v>
      </c>
      <c r="O103" s="31">
        <f t="shared" si="120"/>
        <v>0</v>
      </c>
      <c r="P103" s="31">
        <f t="shared" si="120"/>
        <v>0</v>
      </c>
      <c r="Q103" s="31">
        <f t="shared" si="120"/>
        <v>0</v>
      </c>
      <c r="R103" s="97" t="s">
        <v>274</v>
      </c>
      <c r="S103" s="22">
        <f t="shared" si="60"/>
        <v>0</v>
      </c>
      <c r="T103" s="28">
        <f t="shared" si="99"/>
        <v>0</v>
      </c>
      <c r="U103" s="78" t="str">
        <f t="shared" si="100"/>
        <v>нд</v>
      </c>
      <c r="V103" s="39" t="s">
        <v>274</v>
      </c>
      <c r="W103" s="26"/>
      <c r="X103" s="26"/>
      <c r="Y103" s="27"/>
      <c r="Z103" s="26"/>
    </row>
    <row r="104" spans="1:26" s="25" customFormat="1" ht="78.75" customHeight="1">
      <c r="A104" s="37" t="s">
        <v>138</v>
      </c>
      <c r="B104" s="17" t="s">
        <v>139</v>
      </c>
      <c r="C104" s="38" t="s">
        <v>13</v>
      </c>
      <c r="D104" s="31" t="s">
        <v>274</v>
      </c>
      <c r="E104" s="31">
        <v>0</v>
      </c>
      <c r="F104" s="103">
        <v>0</v>
      </c>
      <c r="G104" s="31">
        <v>0</v>
      </c>
      <c r="H104" s="31">
        <v>0</v>
      </c>
      <c r="I104" s="103">
        <v>0</v>
      </c>
      <c r="J104" s="28">
        <v>0</v>
      </c>
      <c r="K104" s="103">
        <v>0</v>
      </c>
      <c r="L104" s="28">
        <v>0</v>
      </c>
      <c r="M104" s="31">
        <v>0</v>
      </c>
      <c r="N104" s="28">
        <v>0</v>
      </c>
      <c r="O104" s="31">
        <v>0</v>
      </c>
      <c r="P104" s="22">
        <v>0</v>
      </c>
      <c r="Q104" s="31">
        <v>0</v>
      </c>
      <c r="R104" s="97" t="s">
        <v>274</v>
      </c>
      <c r="S104" s="22">
        <f t="shared" si="60"/>
        <v>0</v>
      </c>
      <c r="T104" s="28">
        <f t="shared" si="99"/>
        <v>0</v>
      </c>
      <c r="U104" s="78" t="str">
        <f t="shared" si="100"/>
        <v>нд</v>
      </c>
      <c r="V104" s="39" t="s">
        <v>274</v>
      </c>
      <c r="W104" s="26"/>
      <c r="X104" s="26"/>
      <c r="Y104" s="27"/>
      <c r="Z104" s="26"/>
    </row>
    <row r="105" spans="1:26" s="25" customFormat="1" ht="78.75" customHeight="1">
      <c r="A105" s="37" t="s">
        <v>140</v>
      </c>
      <c r="B105" s="17" t="s">
        <v>141</v>
      </c>
      <c r="C105" s="38" t="s">
        <v>13</v>
      </c>
      <c r="D105" s="31" t="s">
        <v>274</v>
      </c>
      <c r="E105" s="31">
        <v>0</v>
      </c>
      <c r="F105" s="103">
        <v>0</v>
      </c>
      <c r="G105" s="31">
        <v>0</v>
      </c>
      <c r="H105" s="31">
        <v>0</v>
      </c>
      <c r="I105" s="103">
        <v>0</v>
      </c>
      <c r="J105" s="28">
        <v>0</v>
      </c>
      <c r="K105" s="103">
        <v>0</v>
      </c>
      <c r="L105" s="28">
        <v>0</v>
      </c>
      <c r="M105" s="31">
        <v>0</v>
      </c>
      <c r="N105" s="28">
        <v>0</v>
      </c>
      <c r="O105" s="31">
        <v>0</v>
      </c>
      <c r="P105" s="22">
        <v>0</v>
      </c>
      <c r="Q105" s="31">
        <v>0</v>
      </c>
      <c r="R105" s="97" t="s">
        <v>274</v>
      </c>
      <c r="S105" s="22">
        <f>G105-I105</f>
        <v>0</v>
      </c>
      <c r="T105" s="28">
        <f>I105-J105</f>
        <v>0</v>
      </c>
      <c r="U105" s="78" t="str">
        <f t="shared" si="100"/>
        <v>нд</v>
      </c>
      <c r="V105" s="39" t="s">
        <v>274</v>
      </c>
      <c r="W105" s="26"/>
      <c r="X105" s="26"/>
      <c r="Y105" s="27"/>
      <c r="Z105" s="26"/>
    </row>
    <row r="106" spans="1:26" s="25" customFormat="1" ht="78.75" customHeight="1">
      <c r="A106" s="37" t="s">
        <v>142</v>
      </c>
      <c r="B106" s="17" t="s">
        <v>143</v>
      </c>
      <c r="C106" s="38" t="s">
        <v>13</v>
      </c>
      <c r="D106" s="31" t="s">
        <v>274</v>
      </c>
      <c r="E106" s="31">
        <v>0</v>
      </c>
      <c r="F106" s="103">
        <v>0</v>
      </c>
      <c r="G106" s="31">
        <v>0</v>
      </c>
      <c r="H106" s="31">
        <v>0</v>
      </c>
      <c r="I106" s="103">
        <v>0</v>
      </c>
      <c r="J106" s="28">
        <v>0</v>
      </c>
      <c r="K106" s="103">
        <v>0</v>
      </c>
      <c r="L106" s="28">
        <v>0</v>
      </c>
      <c r="M106" s="31">
        <v>0</v>
      </c>
      <c r="N106" s="28">
        <v>0</v>
      </c>
      <c r="O106" s="31">
        <v>0</v>
      </c>
      <c r="P106" s="22">
        <v>0</v>
      </c>
      <c r="Q106" s="31">
        <v>0</v>
      </c>
      <c r="R106" s="97" t="s">
        <v>274</v>
      </c>
      <c r="S106" s="22">
        <f t="shared" si="60"/>
        <v>0</v>
      </c>
      <c r="T106" s="28">
        <f t="shared" si="99"/>
        <v>0</v>
      </c>
      <c r="U106" s="78" t="str">
        <f t="shared" si="100"/>
        <v>нд</v>
      </c>
      <c r="V106" s="39" t="s">
        <v>274</v>
      </c>
      <c r="W106" s="26"/>
      <c r="X106" s="26"/>
      <c r="Y106" s="27"/>
      <c r="Z106" s="26"/>
    </row>
    <row r="107" spans="1:26" s="25" customFormat="1" ht="94.5" customHeight="1">
      <c r="A107" s="37" t="s">
        <v>144</v>
      </c>
      <c r="B107" s="17" t="s">
        <v>145</v>
      </c>
      <c r="C107" s="38" t="s">
        <v>13</v>
      </c>
      <c r="D107" s="31" t="s">
        <v>274</v>
      </c>
      <c r="E107" s="31">
        <v>0</v>
      </c>
      <c r="F107" s="103">
        <v>0</v>
      </c>
      <c r="G107" s="31">
        <v>0</v>
      </c>
      <c r="H107" s="31">
        <v>0</v>
      </c>
      <c r="I107" s="103">
        <v>0</v>
      </c>
      <c r="J107" s="28">
        <v>0</v>
      </c>
      <c r="K107" s="103">
        <v>0</v>
      </c>
      <c r="L107" s="28">
        <v>0</v>
      </c>
      <c r="M107" s="31">
        <v>0</v>
      </c>
      <c r="N107" s="28">
        <v>0</v>
      </c>
      <c r="O107" s="31">
        <v>0</v>
      </c>
      <c r="P107" s="22">
        <v>0</v>
      </c>
      <c r="Q107" s="31">
        <v>0</v>
      </c>
      <c r="R107" s="97" t="s">
        <v>274</v>
      </c>
      <c r="S107" s="22">
        <f>G107-I107</f>
        <v>0</v>
      </c>
      <c r="T107" s="28">
        <f t="shared" si="99"/>
        <v>0</v>
      </c>
      <c r="U107" s="78" t="str">
        <f t="shared" si="100"/>
        <v>нд</v>
      </c>
      <c r="V107" s="39" t="s">
        <v>274</v>
      </c>
      <c r="W107" s="26"/>
      <c r="X107" s="26"/>
      <c r="Y107" s="27"/>
      <c r="Z107" s="26"/>
    </row>
    <row r="108" spans="1:26" s="25" customFormat="1" ht="94.5" customHeight="1">
      <c r="A108" s="37" t="s">
        <v>146</v>
      </c>
      <c r="B108" s="17" t="s">
        <v>147</v>
      </c>
      <c r="C108" s="38" t="s">
        <v>13</v>
      </c>
      <c r="D108" s="31" t="s">
        <v>274</v>
      </c>
      <c r="E108" s="31">
        <v>0</v>
      </c>
      <c r="F108" s="103">
        <v>0</v>
      </c>
      <c r="G108" s="31">
        <v>0</v>
      </c>
      <c r="H108" s="31">
        <v>0</v>
      </c>
      <c r="I108" s="103">
        <v>0</v>
      </c>
      <c r="J108" s="28">
        <v>0</v>
      </c>
      <c r="K108" s="103">
        <v>0</v>
      </c>
      <c r="L108" s="28">
        <v>0</v>
      </c>
      <c r="M108" s="31">
        <v>0</v>
      </c>
      <c r="N108" s="28">
        <v>0</v>
      </c>
      <c r="O108" s="31">
        <v>0</v>
      </c>
      <c r="P108" s="22">
        <v>0</v>
      </c>
      <c r="Q108" s="31">
        <v>0</v>
      </c>
      <c r="R108" s="97" t="s">
        <v>274</v>
      </c>
      <c r="S108" s="22">
        <f t="shared" si="60"/>
        <v>0</v>
      </c>
      <c r="T108" s="28">
        <f t="shared" si="99"/>
        <v>0</v>
      </c>
      <c r="U108" s="78" t="str">
        <f t="shared" si="100"/>
        <v>нд</v>
      </c>
      <c r="V108" s="39" t="s">
        <v>274</v>
      </c>
      <c r="W108" s="26"/>
      <c r="X108" s="26"/>
      <c r="Y108" s="27"/>
      <c r="Z108" s="26"/>
    </row>
    <row r="109" spans="1:26" s="25" customFormat="1" ht="47.25" customHeight="1">
      <c r="A109" s="37" t="s">
        <v>148</v>
      </c>
      <c r="B109" s="17" t="s">
        <v>149</v>
      </c>
      <c r="C109" s="38" t="s">
        <v>13</v>
      </c>
      <c r="D109" s="31" t="s">
        <v>274</v>
      </c>
      <c r="E109" s="31">
        <v>0</v>
      </c>
      <c r="F109" s="103">
        <v>0</v>
      </c>
      <c r="G109" s="31">
        <v>0</v>
      </c>
      <c r="H109" s="31">
        <v>0</v>
      </c>
      <c r="I109" s="103">
        <v>0</v>
      </c>
      <c r="J109" s="28">
        <v>0</v>
      </c>
      <c r="K109" s="103">
        <v>0</v>
      </c>
      <c r="L109" s="28">
        <v>0</v>
      </c>
      <c r="M109" s="31">
        <v>0</v>
      </c>
      <c r="N109" s="28">
        <v>0</v>
      </c>
      <c r="O109" s="31">
        <v>0</v>
      </c>
      <c r="P109" s="22">
        <v>0</v>
      </c>
      <c r="Q109" s="31">
        <v>0</v>
      </c>
      <c r="R109" s="97" t="s">
        <v>274</v>
      </c>
      <c r="S109" s="22">
        <f t="shared" si="60"/>
        <v>0</v>
      </c>
      <c r="T109" s="28">
        <f t="shared" si="99"/>
        <v>0</v>
      </c>
      <c r="U109" s="78" t="str">
        <f t="shared" si="100"/>
        <v>нд</v>
      </c>
      <c r="V109" s="39" t="s">
        <v>274</v>
      </c>
      <c r="W109" s="26"/>
      <c r="X109" s="26"/>
      <c r="Y109" s="27"/>
      <c r="Z109" s="26"/>
    </row>
    <row r="110" spans="1:26" s="25" customFormat="1" ht="63" customHeight="1">
      <c r="A110" s="37" t="s">
        <v>150</v>
      </c>
      <c r="B110" s="17" t="s">
        <v>151</v>
      </c>
      <c r="C110" s="38" t="s">
        <v>13</v>
      </c>
      <c r="D110" s="31">
        <f>SUM(D111,D114,D116,D117)</f>
        <v>51.243470000000002</v>
      </c>
      <c r="E110" s="31">
        <f>SUM(E111,E114,E116,E117)</f>
        <v>318.78522726</v>
      </c>
      <c r="F110" s="103">
        <f t="shared" ref="F110:M110" si="121">SUM(F111,F114,F116,F117)</f>
        <v>0</v>
      </c>
      <c r="G110" s="31">
        <f t="shared" si="121"/>
        <v>72.580089289999989</v>
      </c>
      <c r="H110" s="31">
        <f>SUM(H111,H114,H116,H117)</f>
        <v>22.499999989999999</v>
      </c>
      <c r="I110" s="103">
        <f t="shared" si="121"/>
        <v>31.626098929999998</v>
      </c>
      <c r="J110" s="31">
        <f t="shared" si="121"/>
        <v>0</v>
      </c>
      <c r="K110" s="103">
        <f t="shared" si="121"/>
        <v>31.626098929999998</v>
      </c>
      <c r="L110" s="31">
        <f t="shared" si="121"/>
        <v>0</v>
      </c>
      <c r="M110" s="31">
        <f t="shared" si="121"/>
        <v>0</v>
      </c>
      <c r="N110" s="31">
        <f t="shared" ref="N110:Q110" si="122">SUM(N111,N114,N116,N117)</f>
        <v>0</v>
      </c>
      <c r="O110" s="31">
        <f t="shared" si="122"/>
        <v>0</v>
      </c>
      <c r="P110" s="31">
        <f t="shared" si="122"/>
        <v>22.499999989999999</v>
      </c>
      <c r="Q110" s="31">
        <f t="shared" si="122"/>
        <v>0</v>
      </c>
      <c r="R110" s="97" t="s">
        <v>274</v>
      </c>
      <c r="S110" s="22">
        <f t="shared" ref="S110:S174" si="123">G110-I110</f>
        <v>40.953990359999992</v>
      </c>
      <c r="T110" s="28">
        <f t="shared" si="99"/>
        <v>31.626098929999998</v>
      </c>
      <c r="U110" s="78" t="str">
        <f t="shared" si="100"/>
        <v>нд</v>
      </c>
      <c r="V110" s="39" t="s">
        <v>274</v>
      </c>
      <c r="W110" s="26"/>
      <c r="X110" s="26"/>
      <c r="Y110" s="27"/>
      <c r="Z110" s="26"/>
    </row>
    <row r="111" spans="1:26" s="25" customFormat="1" ht="31.5" customHeight="1">
      <c r="A111" s="37" t="s">
        <v>152</v>
      </c>
      <c r="B111" s="17" t="s">
        <v>153</v>
      </c>
      <c r="C111" s="38" t="s">
        <v>13</v>
      </c>
      <c r="D111" s="31">
        <f>SUM(D112:D113)</f>
        <v>51.243470000000002</v>
      </c>
      <c r="E111" s="103">
        <f>SUM(E112:E113)</f>
        <v>301.60018969999999</v>
      </c>
      <c r="F111" s="103">
        <f t="shared" ref="F111:Q111" si="124">SUM(F112:F113)</f>
        <v>0</v>
      </c>
      <c r="G111" s="103">
        <f t="shared" si="124"/>
        <v>31.269293519999998</v>
      </c>
      <c r="H111" s="103">
        <f t="shared" si="124"/>
        <v>0</v>
      </c>
      <c r="I111" s="103">
        <f t="shared" si="124"/>
        <v>31.626098929999998</v>
      </c>
      <c r="J111" s="103">
        <f t="shared" si="124"/>
        <v>0</v>
      </c>
      <c r="K111" s="103">
        <f t="shared" si="124"/>
        <v>31.626098929999998</v>
      </c>
      <c r="L111" s="103">
        <f t="shared" si="124"/>
        <v>0</v>
      </c>
      <c r="M111" s="103">
        <f t="shared" si="124"/>
        <v>0</v>
      </c>
      <c r="N111" s="103">
        <f t="shared" si="124"/>
        <v>0</v>
      </c>
      <c r="O111" s="103">
        <f t="shared" si="124"/>
        <v>0</v>
      </c>
      <c r="P111" s="103">
        <f t="shared" si="124"/>
        <v>0</v>
      </c>
      <c r="Q111" s="103">
        <f t="shared" si="124"/>
        <v>0</v>
      </c>
      <c r="R111" s="97" t="s">
        <v>274</v>
      </c>
      <c r="S111" s="22">
        <f>G111-I111</f>
        <v>-0.35680540999999977</v>
      </c>
      <c r="T111" s="28">
        <f>I111-J111</f>
        <v>31.626098929999998</v>
      </c>
      <c r="U111" s="78" t="str">
        <f t="shared" si="100"/>
        <v>нд</v>
      </c>
      <c r="V111" s="39" t="s">
        <v>274</v>
      </c>
      <c r="W111" s="26"/>
      <c r="X111" s="26"/>
      <c r="Y111" s="27"/>
      <c r="Z111" s="26"/>
    </row>
    <row r="112" spans="1:26" s="20" customFormat="1" ht="121.5" customHeight="1">
      <c r="A112" s="14" t="s">
        <v>152</v>
      </c>
      <c r="B112" s="58" t="s">
        <v>248</v>
      </c>
      <c r="C112" s="19" t="s">
        <v>254</v>
      </c>
      <c r="D112" s="16">
        <v>51.243470000000002</v>
      </c>
      <c r="E112" s="16">
        <v>298.1263897</v>
      </c>
      <c r="F112" s="99" t="s">
        <v>274</v>
      </c>
      <c r="G112" s="16">
        <v>30.331943849999998</v>
      </c>
      <c r="H112" s="122">
        <f>J112+L112+N112+P112</f>
        <v>0</v>
      </c>
      <c r="I112" s="122">
        <f>SUM(K112,M112,O112,Q112)</f>
        <v>30.562898929999999</v>
      </c>
      <c r="J112" s="124">
        <v>0</v>
      </c>
      <c r="K112" s="122">
        <v>30.562898929999999</v>
      </c>
      <c r="L112" s="124">
        <v>0</v>
      </c>
      <c r="M112" s="16">
        <v>0</v>
      </c>
      <c r="N112" s="57">
        <v>0</v>
      </c>
      <c r="O112" s="16">
        <v>0</v>
      </c>
      <c r="P112" s="59">
        <v>0</v>
      </c>
      <c r="Q112" s="16">
        <v>0</v>
      </c>
      <c r="R112" s="124" t="s">
        <v>274</v>
      </c>
      <c r="S112" s="59">
        <f>G112-I112</f>
        <v>-0.23095508000000109</v>
      </c>
      <c r="T112" s="124" t="s">
        <v>274</v>
      </c>
      <c r="U112" s="126" t="s">
        <v>274</v>
      </c>
      <c r="V112" s="41" t="s">
        <v>274</v>
      </c>
      <c r="W112" s="51"/>
      <c r="X112" s="51"/>
      <c r="Y112" s="52"/>
      <c r="Z112" s="51"/>
    </row>
    <row r="113" spans="1:26" s="95" customFormat="1" ht="121.5" customHeight="1">
      <c r="A113" s="14" t="s">
        <v>152</v>
      </c>
      <c r="B113" s="58" t="s">
        <v>353</v>
      </c>
      <c r="C113" s="123" t="s">
        <v>354</v>
      </c>
      <c r="D113" s="122" t="s">
        <v>274</v>
      </c>
      <c r="E113" s="122">
        <v>3.4738000000000002</v>
      </c>
      <c r="F113" s="122" t="s">
        <v>274</v>
      </c>
      <c r="G113" s="122">
        <v>0.93734967000000013</v>
      </c>
      <c r="H113" s="122">
        <f>J113+L113+N113+P113</f>
        <v>0</v>
      </c>
      <c r="I113" s="122">
        <f>K113+M113+O113+Q113</f>
        <v>1.0631999999999999</v>
      </c>
      <c r="J113" s="124">
        <v>0</v>
      </c>
      <c r="K113" s="122">
        <v>1.0631999999999999</v>
      </c>
      <c r="L113" s="124">
        <v>0</v>
      </c>
      <c r="M113" s="122">
        <v>0</v>
      </c>
      <c r="N113" s="124">
        <v>0</v>
      </c>
      <c r="O113" s="122">
        <v>0</v>
      </c>
      <c r="P113" s="59">
        <v>0</v>
      </c>
      <c r="Q113" s="122">
        <v>0</v>
      </c>
      <c r="R113" s="124" t="s">
        <v>274</v>
      </c>
      <c r="S113" s="59">
        <f>G113-I113</f>
        <v>-0.12585032999999979</v>
      </c>
      <c r="T113" s="124">
        <f>I113-J113</f>
        <v>1.0631999999999999</v>
      </c>
      <c r="U113" s="126" t="str">
        <f>IF(J113,T113/(J113),"нд")</f>
        <v>нд</v>
      </c>
      <c r="V113" s="126" t="s">
        <v>274</v>
      </c>
      <c r="W113" s="92"/>
      <c r="X113" s="92"/>
      <c r="Y113" s="52"/>
      <c r="Z113" s="92"/>
    </row>
    <row r="114" spans="1:26" s="25" customFormat="1" ht="61.5" customHeight="1">
      <c r="A114" s="37" t="s">
        <v>154</v>
      </c>
      <c r="B114" s="17" t="s">
        <v>155</v>
      </c>
      <c r="C114" s="38" t="s">
        <v>13</v>
      </c>
      <c r="D114" s="31" t="s">
        <v>274</v>
      </c>
      <c r="E114" s="31">
        <f t="shared" ref="E114:Q114" si="125">SUM(E115:E115)</f>
        <v>17.185037560000001</v>
      </c>
      <c r="F114" s="103">
        <f t="shared" si="125"/>
        <v>0</v>
      </c>
      <c r="G114" s="31">
        <f t="shared" si="125"/>
        <v>41.310795769999999</v>
      </c>
      <c r="H114" s="31">
        <f>SUM(H115:H115)</f>
        <v>22.499999989999999</v>
      </c>
      <c r="I114" s="103">
        <f t="shared" si="125"/>
        <v>0</v>
      </c>
      <c r="J114" s="31">
        <f t="shared" si="125"/>
        <v>0</v>
      </c>
      <c r="K114" s="103">
        <f t="shared" si="125"/>
        <v>0</v>
      </c>
      <c r="L114" s="31">
        <f t="shared" si="125"/>
        <v>0</v>
      </c>
      <c r="M114" s="31">
        <f t="shared" si="125"/>
        <v>0</v>
      </c>
      <c r="N114" s="31">
        <f t="shared" si="125"/>
        <v>0</v>
      </c>
      <c r="O114" s="31">
        <f t="shared" si="125"/>
        <v>0</v>
      </c>
      <c r="P114" s="31">
        <f t="shared" si="125"/>
        <v>22.499999989999999</v>
      </c>
      <c r="Q114" s="31">
        <f t="shared" si="125"/>
        <v>0</v>
      </c>
      <c r="R114" s="97" t="s">
        <v>274</v>
      </c>
      <c r="S114" s="22">
        <f t="shared" ref="S114:S131" si="126">G114-I114</f>
        <v>41.310795769999999</v>
      </c>
      <c r="T114" s="28">
        <f t="shared" ref="T114:T131" si="127">I114-J114</f>
        <v>0</v>
      </c>
      <c r="U114" s="78" t="str">
        <f t="shared" si="100"/>
        <v>нд</v>
      </c>
      <c r="V114" s="39" t="s">
        <v>274</v>
      </c>
      <c r="W114" s="26"/>
      <c r="X114" s="26"/>
      <c r="Y114" s="27"/>
      <c r="Z114" s="26"/>
    </row>
    <row r="115" spans="1:26" ht="45" customHeight="1">
      <c r="A115" s="14" t="s">
        <v>154</v>
      </c>
      <c r="B115" s="64" t="s">
        <v>241</v>
      </c>
      <c r="C115" s="101" t="s">
        <v>255</v>
      </c>
      <c r="D115" s="16" t="s">
        <v>274</v>
      </c>
      <c r="E115" s="16">
        <v>17.185037560000001</v>
      </c>
      <c r="F115" s="99" t="s">
        <v>274</v>
      </c>
      <c r="G115" s="99">
        <v>41.310795769999999</v>
      </c>
      <c r="H115" s="57">
        <f>J115+L115+N115+P115</f>
        <v>22.499999989999999</v>
      </c>
      <c r="I115" s="99">
        <f>SUM(K115,M115,O115,Q115)</f>
        <v>0</v>
      </c>
      <c r="J115" s="57">
        <v>0</v>
      </c>
      <c r="K115" s="99">
        <v>0</v>
      </c>
      <c r="L115" s="57">
        <v>0</v>
      </c>
      <c r="M115" s="16">
        <v>0</v>
      </c>
      <c r="N115" s="57">
        <v>0</v>
      </c>
      <c r="O115" s="16">
        <v>0</v>
      </c>
      <c r="P115" s="59">
        <v>22.499999989999999</v>
      </c>
      <c r="Q115" s="16">
        <v>0</v>
      </c>
      <c r="R115" s="124" t="s">
        <v>274</v>
      </c>
      <c r="S115" s="59">
        <f t="shared" si="126"/>
        <v>41.310795769999999</v>
      </c>
      <c r="T115" s="124">
        <f t="shared" si="127"/>
        <v>0</v>
      </c>
      <c r="U115" s="126" t="str">
        <f t="shared" si="100"/>
        <v>нд</v>
      </c>
      <c r="V115" s="126" t="s">
        <v>274</v>
      </c>
      <c r="W115" s="51"/>
      <c r="X115" s="11"/>
      <c r="Z115" s="11"/>
    </row>
    <row r="116" spans="1:26" s="25" customFormat="1" ht="31.5" customHeight="1">
      <c r="A116" s="37" t="s">
        <v>156</v>
      </c>
      <c r="B116" s="17" t="s">
        <v>157</v>
      </c>
      <c r="C116" s="38" t="s">
        <v>13</v>
      </c>
      <c r="D116" s="31" t="s">
        <v>274</v>
      </c>
      <c r="E116" s="31">
        <v>0</v>
      </c>
      <c r="F116" s="103">
        <v>0</v>
      </c>
      <c r="G116" s="31">
        <v>0</v>
      </c>
      <c r="H116" s="31">
        <v>0</v>
      </c>
      <c r="I116" s="103">
        <v>0</v>
      </c>
      <c r="J116" s="31">
        <v>0</v>
      </c>
      <c r="K116" s="103">
        <v>0</v>
      </c>
      <c r="L116" s="31">
        <v>0</v>
      </c>
      <c r="M116" s="31">
        <v>0</v>
      </c>
      <c r="N116" s="31">
        <v>0</v>
      </c>
      <c r="O116" s="31">
        <v>0</v>
      </c>
      <c r="P116" s="31">
        <v>0</v>
      </c>
      <c r="Q116" s="31">
        <v>0</v>
      </c>
      <c r="R116" s="97" t="s">
        <v>274</v>
      </c>
      <c r="S116" s="22">
        <f t="shared" si="126"/>
        <v>0</v>
      </c>
      <c r="T116" s="28">
        <f t="shared" si="127"/>
        <v>0</v>
      </c>
      <c r="U116" s="78" t="str">
        <f t="shared" si="100"/>
        <v>нд</v>
      </c>
      <c r="V116" s="39" t="s">
        <v>274</v>
      </c>
      <c r="W116" s="26"/>
      <c r="X116" s="26"/>
      <c r="Y116" s="27"/>
      <c r="Z116" s="26"/>
    </row>
    <row r="117" spans="1:26" s="25" customFormat="1" ht="31.5" customHeight="1">
      <c r="A117" s="37" t="s">
        <v>158</v>
      </c>
      <c r="B117" s="17" t="s">
        <v>109</v>
      </c>
      <c r="C117" s="38" t="s">
        <v>13</v>
      </c>
      <c r="D117" s="31" t="s">
        <v>274</v>
      </c>
      <c r="E117" s="31">
        <v>0</v>
      </c>
      <c r="F117" s="103">
        <v>0</v>
      </c>
      <c r="G117" s="31">
        <v>0</v>
      </c>
      <c r="H117" s="31">
        <v>0</v>
      </c>
      <c r="I117" s="103">
        <v>0</v>
      </c>
      <c r="J117" s="31">
        <v>0</v>
      </c>
      <c r="K117" s="103">
        <v>0</v>
      </c>
      <c r="L117" s="31">
        <v>0</v>
      </c>
      <c r="M117" s="31">
        <v>0</v>
      </c>
      <c r="N117" s="31">
        <v>0</v>
      </c>
      <c r="O117" s="31">
        <v>0</v>
      </c>
      <c r="P117" s="31">
        <v>0</v>
      </c>
      <c r="Q117" s="31">
        <v>0</v>
      </c>
      <c r="R117" s="97">
        <v>0</v>
      </c>
      <c r="S117" s="22">
        <f t="shared" si="126"/>
        <v>0</v>
      </c>
      <c r="T117" s="28">
        <f t="shared" si="127"/>
        <v>0</v>
      </c>
      <c r="U117" s="78" t="str">
        <f t="shared" si="100"/>
        <v>нд</v>
      </c>
      <c r="V117" s="39" t="s">
        <v>274</v>
      </c>
      <c r="W117" s="26"/>
      <c r="X117" s="26"/>
      <c r="Y117" s="27"/>
      <c r="Z117" s="26"/>
    </row>
    <row r="118" spans="1:26" s="25" customFormat="1" ht="53.25" customHeight="1">
      <c r="A118" s="37" t="s">
        <v>159</v>
      </c>
      <c r="B118" s="17" t="s">
        <v>160</v>
      </c>
      <c r="C118" s="31" t="s">
        <v>13</v>
      </c>
      <c r="D118" s="31" t="s">
        <v>274</v>
      </c>
      <c r="E118" s="31">
        <f t="shared" ref="E118" si="128">SUM(E119,E124,E125,E126)</f>
        <v>14.61594165</v>
      </c>
      <c r="F118" s="103">
        <f>SUM(F119,F124,F125,F126)</f>
        <v>0</v>
      </c>
      <c r="G118" s="31">
        <f>SUM(G119,G124,G125,G126)</f>
        <v>105.89630747</v>
      </c>
      <c r="H118" s="31">
        <f>SUM(H119,H124,H125,H126)</f>
        <v>42.541514329999998</v>
      </c>
      <c r="I118" s="103">
        <f t="shared" ref="I118:Q118" si="129">SUM(I119,I124,I125,I126)</f>
        <v>2</v>
      </c>
      <c r="J118" s="31">
        <f t="shared" si="129"/>
        <v>0</v>
      </c>
      <c r="K118" s="103">
        <f t="shared" si="129"/>
        <v>2</v>
      </c>
      <c r="L118" s="31">
        <f t="shared" si="129"/>
        <v>0</v>
      </c>
      <c r="M118" s="31">
        <f t="shared" si="129"/>
        <v>0</v>
      </c>
      <c r="N118" s="31">
        <f t="shared" si="129"/>
        <v>11.532454298999999</v>
      </c>
      <c r="O118" s="31">
        <f t="shared" si="129"/>
        <v>0</v>
      </c>
      <c r="P118" s="31">
        <f t="shared" si="129"/>
        <v>31.009060030999997</v>
      </c>
      <c r="Q118" s="31">
        <f t="shared" si="129"/>
        <v>0</v>
      </c>
      <c r="R118" s="97" t="s">
        <v>274</v>
      </c>
      <c r="S118" s="22">
        <f t="shared" si="126"/>
        <v>103.89630747</v>
      </c>
      <c r="T118" s="28">
        <f t="shared" si="127"/>
        <v>2</v>
      </c>
      <c r="U118" s="78" t="str">
        <f t="shared" si="100"/>
        <v>нд</v>
      </c>
      <c r="V118" s="39" t="s">
        <v>274</v>
      </c>
      <c r="W118" s="26"/>
      <c r="X118" s="26"/>
      <c r="Y118" s="27"/>
      <c r="Z118" s="26"/>
    </row>
    <row r="119" spans="1:26" s="25" customFormat="1" ht="75" customHeight="1">
      <c r="A119" s="37" t="s">
        <v>161</v>
      </c>
      <c r="B119" s="17" t="s">
        <v>162</v>
      </c>
      <c r="C119" s="38" t="s">
        <v>13</v>
      </c>
      <c r="D119" s="31" t="s">
        <v>274</v>
      </c>
      <c r="E119" s="31">
        <f>SUM(E120:E123)</f>
        <v>14.61594165</v>
      </c>
      <c r="F119" s="103" t="s">
        <v>274</v>
      </c>
      <c r="G119" s="31">
        <f t="shared" ref="G119:L119" si="130">SUM(G120:G123)</f>
        <v>83.134793139999999</v>
      </c>
      <c r="H119" s="31">
        <f t="shared" si="130"/>
        <v>19.78</v>
      </c>
      <c r="I119" s="103">
        <f t="shared" si="130"/>
        <v>0</v>
      </c>
      <c r="J119" s="31">
        <f t="shared" si="130"/>
        <v>0</v>
      </c>
      <c r="K119" s="103">
        <f t="shared" si="130"/>
        <v>0</v>
      </c>
      <c r="L119" s="31">
        <f t="shared" si="130"/>
        <v>0</v>
      </c>
      <c r="M119" s="31">
        <f t="shared" ref="M119" si="131">SUM(M120:M123)</f>
        <v>0</v>
      </c>
      <c r="N119" s="31">
        <f>SUM(N120:N123)</f>
        <v>4.7039999999999997</v>
      </c>
      <c r="O119" s="31">
        <f>SUM(O120:O123)</f>
        <v>0</v>
      </c>
      <c r="P119" s="31">
        <f>SUM(P120:P123)</f>
        <v>15.075999999999999</v>
      </c>
      <c r="Q119" s="31">
        <f>SUM(Q120:Q123)</f>
        <v>0</v>
      </c>
      <c r="R119" s="97" t="s">
        <v>274</v>
      </c>
      <c r="S119" s="22">
        <f t="shared" si="126"/>
        <v>83.134793139999999</v>
      </c>
      <c r="T119" s="28">
        <f t="shared" si="127"/>
        <v>0</v>
      </c>
      <c r="U119" s="78" t="str">
        <f t="shared" si="100"/>
        <v>нд</v>
      </c>
      <c r="V119" s="39" t="s">
        <v>274</v>
      </c>
      <c r="W119" s="26"/>
      <c r="X119" s="26"/>
      <c r="Y119" s="27"/>
      <c r="Z119" s="26"/>
    </row>
    <row r="120" spans="1:26" s="20" customFormat="1" ht="125.25" customHeight="1">
      <c r="A120" s="65" t="s">
        <v>161</v>
      </c>
      <c r="B120" s="66" t="s">
        <v>296</v>
      </c>
      <c r="C120" s="67" t="s">
        <v>297</v>
      </c>
      <c r="D120" s="16" t="s">
        <v>274</v>
      </c>
      <c r="E120" s="16">
        <v>0</v>
      </c>
      <c r="F120" s="99" t="s">
        <v>274</v>
      </c>
      <c r="G120" s="16">
        <v>8.9075999600000006</v>
      </c>
      <c r="H120" s="57">
        <f>J120+L120+N120+P120</f>
        <v>0</v>
      </c>
      <c r="I120" s="99">
        <f>SUM(K120,M120,O120,Q120)</f>
        <v>0</v>
      </c>
      <c r="J120" s="16">
        <v>0</v>
      </c>
      <c r="K120" s="99">
        <v>0</v>
      </c>
      <c r="L120" s="57">
        <v>0</v>
      </c>
      <c r="M120" s="16">
        <v>0</v>
      </c>
      <c r="N120" s="57">
        <v>0</v>
      </c>
      <c r="O120" s="16">
        <v>0</v>
      </c>
      <c r="P120" s="59">
        <v>0</v>
      </c>
      <c r="Q120" s="16">
        <v>0</v>
      </c>
      <c r="R120" s="124" t="s">
        <v>274</v>
      </c>
      <c r="S120" s="59">
        <f t="shared" si="126"/>
        <v>8.9075999600000006</v>
      </c>
      <c r="T120" s="124">
        <f>I120-J120</f>
        <v>0</v>
      </c>
      <c r="U120" s="126" t="str">
        <f>IF(J120,T120/(J120),"нд")</f>
        <v>нд</v>
      </c>
      <c r="V120" s="126" t="s">
        <v>274</v>
      </c>
      <c r="W120" s="51"/>
      <c r="X120" s="51"/>
      <c r="Y120" s="52"/>
      <c r="Z120" s="51"/>
    </row>
    <row r="121" spans="1:26" s="20" customFormat="1" ht="85.5" customHeight="1">
      <c r="A121" s="15" t="s">
        <v>161</v>
      </c>
      <c r="B121" s="62" t="s">
        <v>266</v>
      </c>
      <c r="C121" s="68" t="s">
        <v>267</v>
      </c>
      <c r="D121" s="16" t="s">
        <v>274</v>
      </c>
      <c r="E121" s="16">
        <v>3.8524602699999999</v>
      </c>
      <c r="F121" s="99" t="s">
        <v>274</v>
      </c>
      <c r="G121" s="16">
        <v>16.719539730000001</v>
      </c>
      <c r="H121" s="57">
        <f>J121+L121+N121+P121</f>
        <v>3.9669999999999996</v>
      </c>
      <c r="I121" s="99">
        <f>SUM(K121,M121,O121,Q121)</f>
        <v>0</v>
      </c>
      <c r="J121" s="57">
        <v>0</v>
      </c>
      <c r="K121" s="99">
        <v>0</v>
      </c>
      <c r="L121" s="57">
        <v>0</v>
      </c>
      <c r="M121" s="16">
        <v>0</v>
      </c>
      <c r="N121" s="57">
        <v>1.1900999999999999</v>
      </c>
      <c r="O121" s="16">
        <v>0</v>
      </c>
      <c r="P121" s="59">
        <v>2.7768999999999999</v>
      </c>
      <c r="Q121" s="16">
        <v>0</v>
      </c>
      <c r="R121" s="124" t="s">
        <v>274</v>
      </c>
      <c r="S121" s="59">
        <f t="shared" si="126"/>
        <v>16.719539730000001</v>
      </c>
      <c r="T121" s="124">
        <f t="shared" si="127"/>
        <v>0</v>
      </c>
      <c r="U121" s="126" t="str">
        <f t="shared" si="100"/>
        <v>нд</v>
      </c>
      <c r="V121" s="126" t="s">
        <v>274</v>
      </c>
      <c r="W121" s="51"/>
      <c r="X121" s="51"/>
      <c r="Y121" s="52"/>
      <c r="Z121" s="51"/>
    </row>
    <row r="122" spans="1:26" s="20" customFormat="1" ht="85.5" customHeight="1">
      <c r="A122" s="15" t="s">
        <v>161</v>
      </c>
      <c r="B122" s="69" t="s">
        <v>276</v>
      </c>
      <c r="C122" s="70" t="s">
        <v>277</v>
      </c>
      <c r="D122" s="16" t="s">
        <v>274</v>
      </c>
      <c r="E122" s="16">
        <v>0.18983051000000001</v>
      </c>
      <c r="F122" s="99" t="s">
        <v>274</v>
      </c>
      <c r="G122" s="16">
        <v>36.847666699999998</v>
      </c>
      <c r="H122" s="57">
        <f>J122+L122+N122+P122</f>
        <v>11.712999999999999</v>
      </c>
      <c r="I122" s="99">
        <f t="shared" ref="I122" si="132">SUM(K122,M122,O122,Q122)</f>
        <v>0</v>
      </c>
      <c r="J122" s="57">
        <v>0</v>
      </c>
      <c r="K122" s="99">
        <v>0</v>
      </c>
      <c r="L122" s="57">
        <v>0</v>
      </c>
      <c r="M122" s="16">
        <v>0</v>
      </c>
      <c r="N122" s="57">
        <v>3.5138999999999996</v>
      </c>
      <c r="O122" s="16">
        <v>0</v>
      </c>
      <c r="P122" s="59">
        <v>8.1990999999999996</v>
      </c>
      <c r="Q122" s="16">
        <v>0</v>
      </c>
      <c r="R122" s="124" t="s">
        <v>274</v>
      </c>
      <c r="S122" s="59">
        <f t="shared" si="126"/>
        <v>36.847666699999998</v>
      </c>
      <c r="T122" s="124">
        <f t="shared" si="127"/>
        <v>0</v>
      </c>
      <c r="U122" s="126" t="str">
        <f t="shared" si="100"/>
        <v>нд</v>
      </c>
      <c r="V122" s="126" t="s">
        <v>274</v>
      </c>
      <c r="W122" s="51"/>
      <c r="X122" s="51"/>
      <c r="Y122" s="52"/>
      <c r="Z122" s="51"/>
    </row>
    <row r="123" spans="1:26" s="20" customFormat="1" ht="72" customHeight="1">
      <c r="A123" s="14" t="s">
        <v>161</v>
      </c>
      <c r="B123" s="71" t="s">
        <v>268</v>
      </c>
      <c r="C123" s="68" t="s">
        <v>269</v>
      </c>
      <c r="D123" s="16" t="s">
        <v>274</v>
      </c>
      <c r="E123" s="16">
        <v>10.57365087</v>
      </c>
      <c r="F123" s="99" t="s">
        <v>274</v>
      </c>
      <c r="G123" s="16">
        <v>20.659986750000002</v>
      </c>
      <c r="H123" s="57">
        <f>J123+L123+N123+P123</f>
        <v>4.0999999999999996</v>
      </c>
      <c r="I123" s="99">
        <f>SUM(K123,M123,O123,Q123)</f>
        <v>0</v>
      </c>
      <c r="J123" s="57">
        <v>0</v>
      </c>
      <c r="K123" s="99">
        <v>0</v>
      </c>
      <c r="L123" s="57">
        <v>0</v>
      </c>
      <c r="M123" s="16">
        <v>0</v>
      </c>
      <c r="N123" s="57">
        <v>0</v>
      </c>
      <c r="O123" s="16">
        <v>0</v>
      </c>
      <c r="P123" s="59">
        <v>4.0999999999999996</v>
      </c>
      <c r="Q123" s="16">
        <v>0</v>
      </c>
      <c r="R123" s="124" t="s">
        <v>274</v>
      </c>
      <c r="S123" s="59">
        <f t="shared" si="126"/>
        <v>20.659986750000002</v>
      </c>
      <c r="T123" s="124">
        <f t="shared" si="127"/>
        <v>0</v>
      </c>
      <c r="U123" s="126" t="str">
        <f t="shared" si="100"/>
        <v>нд</v>
      </c>
      <c r="V123" s="126" t="s">
        <v>274</v>
      </c>
      <c r="W123" s="51"/>
      <c r="X123" s="51"/>
      <c r="Y123" s="52"/>
      <c r="Z123" s="51"/>
    </row>
    <row r="124" spans="1:26" s="35" customFormat="1" ht="31.5" customHeight="1">
      <c r="A124" s="37" t="s">
        <v>163</v>
      </c>
      <c r="B124" s="17" t="s">
        <v>164</v>
      </c>
      <c r="C124" s="38" t="s">
        <v>13</v>
      </c>
      <c r="D124" s="31" t="s">
        <v>274</v>
      </c>
      <c r="E124" s="31">
        <v>0</v>
      </c>
      <c r="F124" s="103">
        <v>0</v>
      </c>
      <c r="G124" s="31">
        <v>0</v>
      </c>
      <c r="H124" s="28">
        <v>0</v>
      </c>
      <c r="I124" s="103">
        <v>0</v>
      </c>
      <c r="J124" s="28">
        <v>0</v>
      </c>
      <c r="K124" s="103">
        <v>0</v>
      </c>
      <c r="L124" s="28">
        <v>0</v>
      </c>
      <c r="M124" s="31">
        <v>0</v>
      </c>
      <c r="N124" s="28">
        <v>0</v>
      </c>
      <c r="O124" s="31">
        <v>0</v>
      </c>
      <c r="P124" s="22">
        <v>0</v>
      </c>
      <c r="Q124" s="31">
        <v>0</v>
      </c>
      <c r="R124" s="97" t="s">
        <v>274</v>
      </c>
      <c r="S124" s="22">
        <f t="shared" si="126"/>
        <v>0</v>
      </c>
      <c r="T124" s="28">
        <f t="shared" si="127"/>
        <v>0</v>
      </c>
      <c r="U124" s="78" t="str">
        <f t="shared" si="100"/>
        <v>нд</v>
      </c>
      <c r="V124" s="39" t="s">
        <v>274</v>
      </c>
      <c r="W124" s="55"/>
      <c r="X124" s="55"/>
      <c r="Y124" s="56"/>
      <c r="Z124" s="55"/>
    </row>
    <row r="125" spans="1:26" s="35" customFormat="1" ht="31.5" customHeight="1">
      <c r="A125" s="37" t="s">
        <v>165</v>
      </c>
      <c r="B125" s="17" t="s">
        <v>166</v>
      </c>
      <c r="C125" s="38" t="s">
        <v>13</v>
      </c>
      <c r="D125" s="31" t="s">
        <v>274</v>
      </c>
      <c r="E125" s="31">
        <v>0</v>
      </c>
      <c r="F125" s="103">
        <v>0</v>
      </c>
      <c r="G125" s="31">
        <v>0</v>
      </c>
      <c r="H125" s="28">
        <v>0</v>
      </c>
      <c r="I125" s="103">
        <v>0</v>
      </c>
      <c r="J125" s="28">
        <v>0</v>
      </c>
      <c r="K125" s="103">
        <v>0</v>
      </c>
      <c r="L125" s="28">
        <v>0</v>
      </c>
      <c r="M125" s="31">
        <v>0</v>
      </c>
      <c r="N125" s="28">
        <v>0</v>
      </c>
      <c r="O125" s="31">
        <v>0</v>
      </c>
      <c r="P125" s="22">
        <v>0</v>
      </c>
      <c r="Q125" s="31">
        <v>0</v>
      </c>
      <c r="R125" s="97" t="s">
        <v>274</v>
      </c>
      <c r="S125" s="22">
        <f t="shared" si="126"/>
        <v>0</v>
      </c>
      <c r="T125" s="28">
        <f t="shared" si="127"/>
        <v>0</v>
      </c>
      <c r="U125" s="78" t="str">
        <f t="shared" si="100"/>
        <v>нд</v>
      </c>
      <c r="V125" s="39" t="s">
        <v>274</v>
      </c>
      <c r="W125" s="55"/>
      <c r="X125" s="55"/>
      <c r="Y125" s="56"/>
      <c r="Z125" s="55"/>
    </row>
    <row r="126" spans="1:26" s="35" customFormat="1" ht="47.25" customHeight="1">
      <c r="A126" s="37" t="s">
        <v>167</v>
      </c>
      <c r="B126" s="17" t="s">
        <v>111</v>
      </c>
      <c r="C126" s="38" t="s">
        <v>13</v>
      </c>
      <c r="D126" s="31" t="s">
        <v>274</v>
      </c>
      <c r="E126" s="31">
        <f>E127</f>
        <v>0</v>
      </c>
      <c r="F126" s="103" t="str">
        <f>F127</f>
        <v>нд</v>
      </c>
      <c r="G126" s="103">
        <f t="shared" ref="G126" si="133">G127</f>
        <v>22.761514330000001</v>
      </c>
      <c r="H126" s="103">
        <f>SUM(H127)</f>
        <v>22.761514330000001</v>
      </c>
      <c r="I126" s="103">
        <f>SUM(I127)</f>
        <v>2</v>
      </c>
      <c r="J126" s="103">
        <f>SUM(J127)</f>
        <v>0</v>
      </c>
      <c r="K126" s="103">
        <f>SUM(K127)</f>
        <v>2</v>
      </c>
      <c r="L126" s="103">
        <f>SUM(L127)</f>
        <v>0</v>
      </c>
      <c r="M126" s="31">
        <f t="shared" ref="M126:Q126" si="134">SUM(M127)</f>
        <v>0</v>
      </c>
      <c r="N126" s="31">
        <f t="shared" si="134"/>
        <v>6.8284542989999997</v>
      </c>
      <c r="O126" s="31">
        <f t="shared" si="134"/>
        <v>0</v>
      </c>
      <c r="P126" s="31">
        <f t="shared" si="134"/>
        <v>15.933060031</v>
      </c>
      <c r="Q126" s="31">
        <f t="shared" si="134"/>
        <v>0</v>
      </c>
      <c r="R126" s="97" t="s">
        <v>274</v>
      </c>
      <c r="S126" s="22">
        <f t="shared" si="126"/>
        <v>20.761514330000001</v>
      </c>
      <c r="T126" s="28">
        <f t="shared" si="127"/>
        <v>2</v>
      </c>
      <c r="U126" s="78" t="str">
        <f t="shared" si="100"/>
        <v>нд</v>
      </c>
      <c r="V126" s="39" t="s">
        <v>274</v>
      </c>
      <c r="W126" s="55"/>
      <c r="X126" s="55"/>
      <c r="Y126" s="56"/>
      <c r="Z126" s="55"/>
    </row>
    <row r="127" spans="1:26" s="20" customFormat="1" ht="97.5" customHeight="1">
      <c r="A127" s="14" t="s">
        <v>167</v>
      </c>
      <c r="B127" s="58" t="s">
        <v>298</v>
      </c>
      <c r="C127" s="19" t="s">
        <v>299</v>
      </c>
      <c r="D127" s="16" t="s">
        <v>274</v>
      </c>
      <c r="E127" s="16">
        <v>0</v>
      </c>
      <c r="F127" s="99" t="s">
        <v>274</v>
      </c>
      <c r="G127" s="16">
        <v>22.761514330000001</v>
      </c>
      <c r="H127" s="124">
        <f>J127+L127+N127+P127</f>
        <v>22.761514330000001</v>
      </c>
      <c r="I127" s="122">
        <f>SUM(K127,M127,O127,Q127)</f>
        <v>2</v>
      </c>
      <c r="J127" s="124">
        <v>0</v>
      </c>
      <c r="K127" s="122">
        <v>2</v>
      </c>
      <c r="L127" s="124">
        <v>0</v>
      </c>
      <c r="M127" s="16">
        <v>0</v>
      </c>
      <c r="N127" s="57">
        <v>6.8284542989999997</v>
      </c>
      <c r="O127" s="16">
        <v>0</v>
      </c>
      <c r="P127" s="59">
        <v>15.933060031</v>
      </c>
      <c r="Q127" s="16">
        <v>0</v>
      </c>
      <c r="R127" s="124" t="s">
        <v>274</v>
      </c>
      <c r="S127" s="59">
        <f t="shared" si="126"/>
        <v>20.761514330000001</v>
      </c>
      <c r="T127" s="124">
        <f t="shared" si="127"/>
        <v>2</v>
      </c>
      <c r="U127" s="126" t="str">
        <f t="shared" si="100"/>
        <v>нд</v>
      </c>
      <c r="V127" s="125" t="s">
        <v>274</v>
      </c>
      <c r="W127" s="51"/>
      <c r="X127" s="51"/>
      <c r="Y127" s="52"/>
      <c r="Z127" s="51"/>
    </row>
    <row r="128" spans="1:26" s="35" customFormat="1" ht="47.25" customHeight="1">
      <c r="A128" s="37" t="s">
        <v>168</v>
      </c>
      <c r="B128" s="17" t="s">
        <v>169</v>
      </c>
      <c r="C128" s="38" t="s">
        <v>13</v>
      </c>
      <c r="D128" s="31" t="s">
        <v>274</v>
      </c>
      <c r="E128" s="31">
        <f>SUM(E129,E132)</f>
        <v>0</v>
      </c>
      <c r="F128" s="103">
        <f>SUM(F129,F132)</f>
        <v>0</v>
      </c>
      <c r="G128" s="31">
        <f>SUM(G129,G132)</f>
        <v>0</v>
      </c>
      <c r="H128" s="31">
        <f>SUM(H129,H132)</f>
        <v>0</v>
      </c>
      <c r="I128" s="103">
        <f>SUM(I129,I132)</f>
        <v>0</v>
      </c>
      <c r="J128" s="31">
        <f t="shared" ref="J128:Q128" si="135">SUM(J129,J132)</f>
        <v>0</v>
      </c>
      <c r="K128" s="103">
        <f t="shared" si="135"/>
        <v>0</v>
      </c>
      <c r="L128" s="31">
        <f t="shared" si="135"/>
        <v>0</v>
      </c>
      <c r="M128" s="31">
        <f t="shared" si="135"/>
        <v>0</v>
      </c>
      <c r="N128" s="31">
        <f t="shared" si="135"/>
        <v>0</v>
      </c>
      <c r="O128" s="31">
        <f t="shared" si="135"/>
        <v>0</v>
      </c>
      <c r="P128" s="31">
        <f t="shared" si="135"/>
        <v>0</v>
      </c>
      <c r="Q128" s="31">
        <f t="shared" si="135"/>
        <v>0</v>
      </c>
      <c r="R128" s="97" t="s">
        <v>274</v>
      </c>
      <c r="S128" s="22">
        <f t="shared" si="126"/>
        <v>0</v>
      </c>
      <c r="T128" s="28">
        <f t="shared" si="127"/>
        <v>0</v>
      </c>
      <c r="U128" s="78" t="str">
        <f t="shared" si="100"/>
        <v>нд</v>
      </c>
      <c r="V128" s="39" t="s">
        <v>274</v>
      </c>
      <c r="W128" s="55"/>
      <c r="X128" s="55"/>
      <c r="Y128" s="56"/>
      <c r="Z128" s="55"/>
    </row>
    <row r="129" spans="1:29" s="35" customFormat="1" ht="15.75" customHeight="1">
      <c r="A129" s="47" t="s">
        <v>170</v>
      </c>
      <c r="B129" s="40" t="s">
        <v>171</v>
      </c>
      <c r="C129" s="38" t="s">
        <v>13</v>
      </c>
      <c r="D129" s="31" t="s">
        <v>274</v>
      </c>
      <c r="E129" s="31">
        <f>SUM(E130:E131)</f>
        <v>0</v>
      </c>
      <c r="F129" s="103">
        <f>SUM(F130:F131)</f>
        <v>0</v>
      </c>
      <c r="G129" s="31">
        <f t="shared" ref="G129" si="136">SUM(G130:G131)</f>
        <v>0</v>
      </c>
      <c r="H129" s="28">
        <v>0</v>
      </c>
      <c r="I129" s="103">
        <f t="shared" ref="I129:Q129" si="137">SUM(I130:I131)</f>
        <v>0</v>
      </c>
      <c r="J129" s="28">
        <v>0</v>
      </c>
      <c r="K129" s="103">
        <f t="shared" si="137"/>
        <v>0</v>
      </c>
      <c r="L129" s="28">
        <v>0</v>
      </c>
      <c r="M129" s="31">
        <f t="shared" si="137"/>
        <v>0</v>
      </c>
      <c r="N129" s="28">
        <v>0</v>
      </c>
      <c r="O129" s="31">
        <f t="shared" si="137"/>
        <v>0</v>
      </c>
      <c r="P129" s="22">
        <v>0</v>
      </c>
      <c r="Q129" s="31">
        <f t="shared" si="137"/>
        <v>0</v>
      </c>
      <c r="R129" s="97" t="s">
        <v>274</v>
      </c>
      <c r="S129" s="22">
        <f t="shared" si="126"/>
        <v>0</v>
      </c>
      <c r="T129" s="28">
        <f t="shared" si="127"/>
        <v>0</v>
      </c>
      <c r="U129" s="78" t="str">
        <f t="shared" si="100"/>
        <v>нд</v>
      </c>
      <c r="V129" s="39" t="s">
        <v>274</v>
      </c>
      <c r="W129" s="55"/>
      <c r="X129" s="55"/>
      <c r="Y129" s="56"/>
      <c r="Z129" s="55"/>
    </row>
    <row r="130" spans="1:29" s="35" customFormat="1" ht="47.25" customHeight="1">
      <c r="A130" s="48" t="s">
        <v>172</v>
      </c>
      <c r="B130" s="17" t="s">
        <v>173</v>
      </c>
      <c r="C130" s="38" t="s">
        <v>13</v>
      </c>
      <c r="D130" s="31" t="s">
        <v>274</v>
      </c>
      <c r="E130" s="31">
        <v>0</v>
      </c>
      <c r="F130" s="103">
        <v>0</v>
      </c>
      <c r="G130" s="31">
        <v>0</v>
      </c>
      <c r="H130" s="28">
        <v>0</v>
      </c>
      <c r="I130" s="103">
        <v>0</v>
      </c>
      <c r="J130" s="28">
        <v>0</v>
      </c>
      <c r="K130" s="103">
        <v>0</v>
      </c>
      <c r="L130" s="28">
        <v>0</v>
      </c>
      <c r="M130" s="31">
        <v>0</v>
      </c>
      <c r="N130" s="28">
        <v>0</v>
      </c>
      <c r="O130" s="31">
        <v>0</v>
      </c>
      <c r="P130" s="22">
        <v>0</v>
      </c>
      <c r="Q130" s="31">
        <v>0</v>
      </c>
      <c r="R130" s="97" t="s">
        <v>274</v>
      </c>
      <c r="S130" s="22">
        <f t="shared" si="126"/>
        <v>0</v>
      </c>
      <c r="T130" s="28">
        <f t="shared" si="127"/>
        <v>0</v>
      </c>
      <c r="U130" s="78" t="str">
        <f t="shared" si="100"/>
        <v>нд</v>
      </c>
      <c r="V130" s="39" t="s">
        <v>274</v>
      </c>
      <c r="W130" s="55"/>
      <c r="X130" s="55"/>
      <c r="Y130" s="56"/>
      <c r="Z130" s="55"/>
    </row>
    <row r="131" spans="1:29" s="35" customFormat="1" ht="79.5" customHeight="1">
      <c r="A131" s="48" t="s">
        <v>174</v>
      </c>
      <c r="B131" s="17" t="s">
        <v>175</v>
      </c>
      <c r="C131" s="38" t="s">
        <v>13</v>
      </c>
      <c r="D131" s="31" t="s">
        <v>274</v>
      </c>
      <c r="E131" s="31">
        <v>0</v>
      </c>
      <c r="F131" s="103">
        <v>0</v>
      </c>
      <c r="G131" s="31">
        <v>0</v>
      </c>
      <c r="H131" s="28">
        <v>0</v>
      </c>
      <c r="I131" s="103">
        <v>0</v>
      </c>
      <c r="J131" s="28">
        <v>0</v>
      </c>
      <c r="K131" s="103">
        <v>0</v>
      </c>
      <c r="L131" s="28">
        <v>0</v>
      </c>
      <c r="M131" s="31">
        <v>0</v>
      </c>
      <c r="N131" s="28">
        <v>0</v>
      </c>
      <c r="O131" s="31">
        <v>0</v>
      </c>
      <c r="P131" s="22">
        <v>0</v>
      </c>
      <c r="Q131" s="31">
        <v>0</v>
      </c>
      <c r="R131" s="97" t="s">
        <v>274</v>
      </c>
      <c r="S131" s="22">
        <f t="shared" si="126"/>
        <v>0</v>
      </c>
      <c r="T131" s="28">
        <f t="shared" si="127"/>
        <v>0</v>
      </c>
      <c r="U131" s="78" t="str">
        <f t="shared" si="100"/>
        <v>нд</v>
      </c>
      <c r="V131" s="39" t="s">
        <v>274</v>
      </c>
      <c r="W131" s="55"/>
      <c r="X131" s="55"/>
      <c r="Y131" s="56"/>
      <c r="Z131" s="55"/>
    </row>
    <row r="132" spans="1:29" s="35" customFormat="1" ht="43.5" customHeight="1">
      <c r="A132" s="47" t="s">
        <v>176</v>
      </c>
      <c r="B132" s="40" t="s">
        <v>171</v>
      </c>
      <c r="C132" s="38" t="s">
        <v>13</v>
      </c>
      <c r="D132" s="31" t="s">
        <v>274</v>
      </c>
      <c r="E132" s="31">
        <v>0</v>
      </c>
      <c r="F132" s="103">
        <f>H132+J132+L132+N132</f>
        <v>0</v>
      </c>
      <c r="G132" s="31">
        <v>0</v>
      </c>
      <c r="H132" s="31">
        <v>0</v>
      </c>
      <c r="I132" s="103">
        <v>0</v>
      </c>
      <c r="J132" s="31">
        <v>0</v>
      </c>
      <c r="K132" s="103">
        <v>0</v>
      </c>
      <c r="L132" s="31">
        <v>0</v>
      </c>
      <c r="M132" s="31">
        <v>0</v>
      </c>
      <c r="N132" s="31">
        <v>0</v>
      </c>
      <c r="O132" s="31">
        <v>0</v>
      </c>
      <c r="P132" s="22">
        <v>0</v>
      </c>
      <c r="Q132" s="31">
        <v>0</v>
      </c>
      <c r="R132" s="97" t="s">
        <v>274</v>
      </c>
      <c r="S132" s="22">
        <f t="shared" si="123"/>
        <v>0</v>
      </c>
      <c r="T132" s="28">
        <f t="shared" si="99"/>
        <v>0</v>
      </c>
      <c r="U132" s="78" t="str">
        <f t="shared" si="100"/>
        <v>нд</v>
      </c>
      <c r="V132" s="49"/>
      <c r="W132" s="55"/>
      <c r="X132" s="55"/>
      <c r="Y132" s="56"/>
      <c r="Z132" s="55"/>
    </row>
    <row r="133" spans="1:29" s="35" customFormat="1" ht="47.25" customHeight="1">
      <c r="A133" s="48" t="s">
        <v>177</v>
      </c>
      <c r="B133" s="17" t="s">
        <v>173</v>
      </c>
      <c r="C133" s="38" t="s">
        <v>13</v>
      </c>
      <c r="D133" s="31" t="s">
        <v>274</v>
      </c>
      <c r="E133" s="31">
        <v>0</v>
      </c>
      <c r="F133" s="103">
        <v>0</v>
      </c>
      <c r="G133" s="31">
        <v>0</v>
      </c>
      <c r="H133" s="28">
        <v>0</v>
      </c>
      <c r="I133" s="103">
        <v>0</v>
      </c>
      <c r="J133" s="28">
        <v>0</v>
      </c>
      <c r="K133" s="103">
        <v>0</v>
      </c>
      <c r="L133" s="28">
        <v>0</v>
      </c>
      <c r="M133" s="31">
        <v>0</v>
      </c>
      <c r="N133" s="28">
        <v>0</v>
      </c>
      <c r="O133" s="31">
        <v>0</v>
      </c>
      <c r="P133" s="22">
        <v>0</v>
      </c>
      <c r="Q133" s="31">
        <v>0</v>
      </c>
      <c r="R133" s="97" t="s">
        <v>274</v>
      </c>
      <c r="S133" s="22">
        <f t="shared" si="123"/>
        <v>0</v>
      </c>
      <c r="T133" s="28">
        <f t="shared" si="99"/>
        <v>0</v>
      </c>
      <c r="U133" s="78" t="str">
        <f t="shared" si="100"/>
        <v>нд</v>
      </c>
      <c r="V133" s="39" t="s">
        <v>274</v>
      </c>
      <c r="W133" s="55"/>
      <c r="X133" s="55"/>
      <c r="Y133" s="56"/>
      <c r="Z133" s="55"/>
    </row>
    <row r="134" spans="1:29" s="35" customFormat="1" ht="47.25" customHeight="1">
      <c r="A134" s="48" t="s">
        <v>178</v>
      </c>
      <c r="B134" s="17" t="s">
        <v>175</v>
      </c>
      <c r="C134" s="38" t="s">
        <v>13</v>
      </c>
      <c r="D134" s="31" t="s">
        <v>274</v>
      </c>
      <c r="E134" s="31">
        <v>0</v>
      </c>
      <c r="F134" s="103">
        <v>0</v>
      </c>
      <c r="G134" s="31">
        <v>0</v>
      </c>
      <c r="H134" s="28">
        <v>0</v>
      </c>
      <c r="I134" s="103">
        <v>0</v>
      </c>
      <c r="J134" s="28">
        <v>0</v>
      </c>
      <c r="K134" s="103">
        <v>0</v>
      </c>
      <c r="L134" s="28">
        <v>0</v>
      </c>
      <c r="M134" s="31">
        <v>0</v>
      </c>
      <c r="N134" s="28">
        <v>0</v>
      </c>
      <c r="O134" s="31">
        <v>0</v>
      </c>
      <c r="P134" s="22">
        <v>0</v>
      </c>
      <c r="Q134" s="31">
        <v>0</v>
      </c>
      <c r="R134" s="97" t="s">
        <v>274</v>
      </c>
      <c r="S134" s="22">
        <f t="shared" si="123"/>
        <v>0</v>
      </c>
      <c r="T134" s="28">
        <f t="shared" si="99"/>
        <v>0</v>
      </c>
      <c r="U134" s="78" t="str">
        <f t="shared" si="100"/>
        <v>нд</v>
      </c>
      <c r="V134" s="39" t="s">
        <v>274</v>
      </c>
      <c r="W134" s="55"/>
      <c r="X134" s="55"/>
      <c r="Y134" s="56"/>
      <c r="Z134" s="55"/>
    </row>
    <row r="135" spans="1:29" s="35" customFormat="1" ht="15.75" customHeight="1">
      <c r="A135" s="37" t="s">
        <v>179</v>
      </c>
      <c r="B135" s="17" t="s">
        <v>180</v>
      </c>
      <c r="C135" s="38" t="s">
        <v>13</v>
      </c>
      <c r="D135" s="31">
        <f>SUM(D136:D139)</f>
        <v>1.45489914</v>
      </c>
      <c r="E135" s="31">
        <f t="shared" ref="E135:F135" si="138">SUM(E136:E139)</f>
        <v>16.907940249999999</v>
      </c>
      <c r="F135" s="103">
        <f t="shared" si="138"/>
        <v>0</v>
      </c>
      <c r="G135" s="31">
        <f t="shared" ref="G135:Q135" si="139">SUM(G136:G139)</f>
        <v>75.91016599999999</v>
      </c>
      <c r="H135" s="31">
        <f t="shared" si="139"/>
        <v>53.780049439999999</v>
      </c>
      <c r="I135" s="103">
        <f t="shared" si="139"/>
        <v>0</v>
      </c>
      <c r="J135" s="31">
        <f t="shared" si="139"/>
        <v>0</v>
      </c>
      <c r="K135" s="103">
        <f t="shared" si="139"/>
        <v>0</v>
      </c>
      <c r="L135" s="31">
        <f t="shared" si="139"/>
        <v>5.8819676999999997</v>
      </c>
      <c r="M135" s="31">
        <f t="shared" si="139"/>
        <v>0</v>
      </c>
      <c r="N135" s="31">
        <f t="shared" si="139"/>
        <v>5.8819676999999997</v>
      </c>
      <c r="O135" s="31">
        <f t="shared" si="139"/>
        <v>0</v>
      </c>
      <c r="P135" s="31">
        <f t="shared" si="139"/>
        <v>42.016114040000005</v>
      </c>
      <c r="Q135" s="31">
        <f t="shared" si="139"/>
        <v>0</v>
      </c>
      <c r="R135" s="97" t="s">
        <v>274</v>
      </c>
      <c r="S135" s="22">
        <f t="shared" si="123"/>
        <v>75.91016599999999</v>
      </c>
      <c r="T135" s="28">
        <f t="shared" si="99"/>
        <v>0</v>
      </c>
      <c r="U135" s="78" t="str">
        <f t="shared" si="100"/>
        <v>нд</v>
      </c>
      <c r="V135" s="39" t="s">
        <v>274</v>
      </c>
      <c r="W135" s="55"/>
      <c r="X135" s="55"/>
      <c r="Y135" s="56"/>
      <c r="Z135" s="55"/>
    </row>
    <row r="136" spans="1:29" s="35" customFormat="1" ht="47.25" customHeight="1">
      <c r="A136" s="37" t="s">
        <v>181</v>
      </c>
      <c r="B136" s="17" t="s">
        <v>182</v>
      </c>
      <c r="C136" s="38" t="s">
        <v>13</v>
      </c>
      <c r="D136" s="31" t="s">
        <v>274</v>
      </c>
      <c r="E136" s="31">
        <v>0</v>
      </c>
      <c r="F136" s="103">
        <v>0</v>
      </c>
      <c r="G136" s="31">
        <v>0</v>
      </c>
      <c r="H136" s="28">
        <v>0</v>
      </c>
      <c r="I136" s="103">
        <v>0</v>
      </c>
      <c r="J136" s="28">
        <v>0</v>
      </c>
      <c r="K136" s="103">
        <v>0</v>
      </c>
      <c r="L136" s="28">
        <v>0</v>
      </c>
      <c r="M136" s="31">
        <v>0</v>
      </c>
      <c r="N136" s="28">
        <v>0</v>
      </c>
      <c r="O136" s="31">
        <v>0</v>
      </c>
      <c r="P136" s="22">
        <v>0</v>
      </c>
      <c r="Q136" s="31">
        <v>0</v>
      </c>
      <c r="R136" s="97" t="s">
        <v>274</v>
      </c>
      <c r="S136" s="22">
        <f t="shared" si="123"/>
        <v>0</v>
      </c>
      <c r="T136" s="28">
        <f t="shared" si="99"/>
        <v>0</v>
      </c>
      <c r="U136" s="78" t="str">
        <f t="shared" si="100"/>
        <v>нд</v>
      </c>
      <c r="V136" s="39" t="s">
        <v>274</v>
      </c>
      <c r="W136" s="55"/>
      <c r="X136" s="55"/>
      <c r="Y136" s="56"/>
      <c r="Z136" s="55"/>
    </row>
    <row r="137" spans="1:29" s="35" customFormat="1" ht="31.5" customHeight="1">
      <c r="A137" s="37" t="s">
        <v>183</v>
      </c>
      <c r="B137" s="17" t="s">
        <v>184</v>
      </c>
      <c r="C137" s="38" t="s">
        <v>13</v>
      </c>
      <c r="D137" s="31" t="s">
        <v>274</v>
      </c>
      <c r="E137" s="31">
        <v>0</v>
      </c>
      <c r="F137" s="103">
        <v>0</v>
      </c>
      <c r="G137" s="31">
        <v>0</v>
      </c>
      <c r="H137" s="28">
        <v>0</v>
      </c>
      <c r="I137" s="103">
        <v>0</v>
      </c>
      <c r="J137" s="28">
        <v>0</v>
      </c>
      <c r="K137" s="103">
        <v>0</v>
      </c>
      <c r="L137" s="28">
        <v>0</v>
      </c>
      <c r="M137" s="31">
        <v>0</v>
      </c>
      <c r="N137" s="28">
        <v>0</v>
      </c>
      <c r="O137" s="31">
        <v>0</v>
      </c>
      <c r="P137" s="22">
        <v>0</v>
      </c>
      <c r="Q137" s="31">
        <v>0</v>
      </c>
      <c r="R137" s="97" t="s">
        <v>274</v>
      </c>
      <c r="S137" s="22">
        <f t="shared" si="123"/>
        <v>0</v>
      </c>
      <c r="T137" s="28">
        <f t="shared" si="99"/>
        <v>0</v>
      </c>
      <c r="U137" s="78" t="str">
        <f t="shared" si="100"/>
        <v>нд</v>
      </c>
      <c r="V137" s="39" t="s">
        <v>274</v>
      </c>
      <c r="W137" s="55"/>
      <c r="X137" s="55"/>
      <c r="Y137" s="56"/>
      <c r="Z137" s="55"/>
    </row>
    <row r="138" spans="1:29" s="35" customFormat="1" ht="31.5" customHeight="1">
      <c r="A138" s="37" t="s">
        <v>185</v>
      </c>
      <c r="B138" s="17" t="s">
        <v>186</v>
      </c>
      <c r="C138" s="38" t="s">
        <v>13</v>
      </c>
      <c r="D138" s="31" t="s">
        <v>274</v>
      </c>
      <c r="E138" s="31">
        <v>0</v>
      </c>
      <c r="F138" s="103">
        <v>0</v>
      </c>
      <c r="G138" s="31">
        <v>0</v>
      </c>
      <c r="H138" s="28">
        <v>0</v>
      </c>
      <c r="I138" s="103">
        <v>0</v>
      </c>
      <c r="J138" s="28">
        <v>0</v>
      </c>
      <c r="K138" s="103">
        <v>0</v>
      </c>
      <c r="L138" s="28">
        <v>0</v>
      </c>
      <c r="M138" s="31">
        <v>0</v>
      </c>
      <c r="N138" s="28">
        <v>0</v>
      </c>
      <c r="O138" s="31">
        <v>0</v>
      </c>
      <c r="P138" s="22">
        <v>0</v>
      </c>
      <c r="Q138" s="31">
        <v>0</v>
      </c>
      <c r="R138" s="97" t="s">
        <v>274</v>
      </c>
      <c r="S138" s="22">
        <f t="shared" si="123"/>
        <v>0</v>
      </c>
      <c r="T138" s="28">
        <f t="shared" si="99"/>
        <v>0</v>
      </c>
      <c r="U138" s="78" t="str">
        <f t="shared" si="100"/>
        <v>нд</v>
      </c>
      <c r="V138" s="39" t="s">
        <v>274</v>
      </c>
      <c r="W138" s="55"/>
      <c r="X138" s="55"/>
      <c r="Y138" s="56"/>
      <c r="Z138" s="55"/>
    </row>
    <row r="139" spans="1:29" s="35" customFormat="1" ht="31.5" customHeight="1">
      <c r="A139" s="37" t="s">
        <v>187</v>
      </c>
      <c r="B139" s="17" t="s">
        <v>188</v>
      </c>
      <c r="C139" s="38" t="s">
        <v>13</v>
      </c>
      <c r="D139" s="31">
        <f>SUM(D140:D142)</f>
        <v>1.45489914</v>
      </c>
      <c r="E139" s="31">
        <f>SUM(E140:E142)</f>
        <v>16.907940249999999</v>
      </c>
      <c r="F139" s="103" t="s">
        <v>274</v>
      </c>
      <c r="G139" s="31">
        <f t="shared" ref="G139:Q139" si="140">SUM(G140:G142)</f>
        <v>75.91016599999999</v>
      </c>
      <c r="H139" s="31">
        <f t="shared" si="140"/>
        <v>53.780049439999999</v>
      </c>
      <c r="I139" s="103">
        <f t="shared" si="140"/>
        <v>0</v>
      </c>
      <c r="J139" s="31">
        <f t="shared" si="140"/>
        <v>0</v>
      </c>
      <c r="K139" s="103">
        <f t="shared" si="140"/>
        <v>0</v>
      </c>
      <c r="L139" s="31">
        <f t="shared" si="140"/>
        <v>5.8819676999999997</v>
      </c>
      <c r="M139" s="31">
        <f t="shared" si="140"/>
        <v>0</v>
      </c>
      <c r="N139" s="31">
        <f t="shared" si="140"/>
        <v>5.8819676999999997</v>
      </c>
      <c r="O139" s="31">
        <f t="shared" si="140"/>
        <v>0</v>
      </c>
      <c r="P139" s="31">
        <f t="shared" si="140"/>
        <v>42.016114040000005</v>
      </c>
      <c r="Q139" s="31">
        <f t="shared" si="140"/>
        <v>0</v>
      </c>
      <c r="R139" s="97" t="s">
        <v>274</v>
      </c>
      <c r="S139" s="22">
        <f t="shared" si="123"/>
        <v>75.91016599999999</v>
      </c>
      <c r="T139" s="28">
        <f t="shared" si="99"/>
        <v>0</v>
      </c>
      <c r="U139" s="78" t="str">
        <f t="shared" si="100"/>
        <v>нд</v>
      </c>
      <c r="V139" s="39" t="s">
        <v>274</v>
      </c>
      <c r="W139" s="55"/>
      <c r="X139" s="55"/>
      <c r="Y139" s="56"/>
      <c r="Z139" s="55"/>
    </row>
    <row r="140" spans="1:29" s="20" customFormat="1" ht="89.25" customHeight="1">
      <c r="A140" s="15" t="s">
        <v>187</v>
      </c>
      <c r="B140" s="62" t="s">
        <v>257</v>
      </c>
      <c r="C140" s="19" t="s">
        <v>258</v>
      </c>
      <c r="D140" s="16">
        <v>1.45489914</v>
      </c>
      <c r="E140" s="16">
        <v>16.907940249999999</v>
      </c>
      <c r="F140" s="99" t="s">
        <v>14</v>
      </c>
      <c r="G140" s="16">
        <v>14.40279924</v>
      </c>
      <c r="H140" s="98">
        <f t="shared" ref="H140:I142" si="141">J140+L140+N140+P140</f>
        <v>0</v>
      </c>
      <c r="I140" s="99">
        <f t="shared" si="141"/>
        <v>0</v>
      </c>
      <c r="J140" s="57">
        <v>0</v>
      </c>
      <c r="K140" s="99">
        <f t="shared" ref="K140" si="142">K143</f>
        <v>0</v>
      </c>
      <c r="L140" s="57">
        <v>0</v>
      </c>
      <c r="M140" s="16">
        <v>0</v>
      </c>
      <c r="N140" s="57">
        <v>0</v>
      </c>
      <c r="O140" s="16">
        <v>0</v>
      </c>
      <c r="P140" s="59">
        <v>0</v>
      </c>
      <c r="Q140" s="16">
        <v>0</v>
      </c>
      <c r="R140" s="124" t="s">
        <v>274</v>
      </c>
      <c r="S140" s="59">
        <f t="shared" ref="S140:S155" si="143">G140-I140</f>
        <v>14.40279924</v>
      </c>
      <c r="T140" s="124">
        <f t="shared" ref="T140:T150" si="144">I140-J140</f>
        <v>0</v>
      </c>
      <c r="U140" s="126" t="str">
        <f t="shared" si="100"/>
        <v>нд</v>
      </c>
      <c r="V140" s="126" t="s">
        <v>274</v>
      </c>
      <c r="W140" s="51"/>
      <c r="X140" s="51"/>
      <c r="Y140" s="52"/>
      <c r="Z140" s="51"/>
      <c r="AC140" s="53"/>
    </row>
    <row r="141" spans="1:29" s="20" customFormat="1" ht="104.25" customHeight="1">
      <c r="A141" s="15" t="s">
        <v>187</v>
      </c>
      <c r="B141" s="62" t="s">
        <v>300</v>
      </c>
      <c r="C141" s="19" t="s">
        <v>301</v>
      </c>
      <c r="D141" s="16" t="s">
        <v>274</v>
      </c>
      <c r="E141" s="16">
        <v>0</v>
      </c>
      <c r="F141" s="99" t="s">
        <v>274</v>
      </c>
      <c r="G141" s="16">
        <v>19.606558999999997</v>
      </c>
      <c r="H141" s="57">
        <f t="shared" si="141"/>
        <v>19.606558999999997</v>
      </c>
      <c r="I141" s="99">
        <f t="shared" si="141"/>
        <v>0</v>
      </c>
      <c r="J141" s="57">
        <v>0</v>
      </c>
      <c r="K141" s="99">
        <v>0</v>
      </c>
      <c r="L141" s="57">
        <v>5.8819676999999997</v>
      </c>
      <c r="M141" s="16">
        <v>0</v>
      </c>
      <c r="N141" s="57">
        <v>5.8819676999999997</v>
      </c>
      <c r="O141" s="16">
        <v>0</v>
      </c>
      <c r="P141" s="59">
        <v>7.8426235999999996</v>
      </c>
      <c r="Q141" s="16">
        <v>0</v>
      </c>
      <c r="R141" s="124" t="s">
        <v>274</v>
      </c>
      <c r="S141" s="59">
        <f t="shared" si="143"/>
        <v>19.606558999999997</v>
      </c>
      <c r="T141" s="124">
        <f t="shared" si="144"/>
        <v>0</v>
      </c>
      <c r="U141" s="126" t="str">
        <f t="shared" si="100"/>
        <v>нд</v>
      </c>
      <c r="V141" s="123" t="s">
        <v>274</v>
      </c>
      <c r="W141" s="51"/>
      <c r="X141" s="51"/>
      <c r="Y141" s="52"/>
      <c r="Z141" s="51"/>
      <c r="AC141" s="53"/>
    </row>
    <row r="142" spans="1:29" s="20" customFormat="1" ht="89.25" customHeight="1">
      <c r="A142" s="15" t="s">
        <v>187</v>
      </c>
      <c r="B142" s="62" t="s">
        <v>302</v>
      </c>
      <c r="C142" s="19" t="s">
        <v>303</v>
      </c>
      <c r="D142" s="16" t="s">
        <v>274</v>
      </c>
      <c r="E142" s="16">
        <v>0</v>
      </c>
      <c r="F142" s="99" t="s">
        <v>274</v>
      </c>
      <c r="G142" s="16">
        <v>41.900807759999992</v>
      </c>
      <c r="H142" s="57">
        <f>J142+L142+N142+P142</f>
        <v>34.173490440000002</v>
      </c>
      <c r="I142" s="99">
        <f t="shared" si="141"/>
        <v>0</v>
      </c>
      <c r="J142" s="57">
        <v>0</v>
      </c>
      <c r="K142" s="99">
        <v>0</v>
      </c>
      <c r="L142" s="57">
        <v>0</v>
      </c>
      <c r="M142" s="16">
        <v>0</v>
      </c>
      <c r="N142" s="57">
        <v>0</v>
      </c>
      <c r="O142" s="16">
        <v>0</v>
      </c>
      <c r="P142" s="59">
        <v>34.173490440000002</v>
      </c>
      <c r="Q142" s="16">
        <v>0</v>
      </c>
      <c r="R142" s="124" t="s">
        <v>274</v>
      </c>
      <c r="S142" s="59">
        <f t="shared" si="143"/>
        <v>41.900807759999992</v>
      </c>
      <c r="T142" s="124">
        <f t="shared" si="144"/>
        <v>0</v>
      </c>
      <c r="U142" s="126" t="str">
        <f t="shared" si="100"/>
        <v>нд</v>
      </c>
      <c r="V142" s="123" t="s">
        <v>274</v>
      </c>
      <c r="W142" s="51"/>
      <c r="X142" s="51"/>
      <c r="Y142" s="52"/>
      <c r="Z142" s="51"/>
      <c r="AC142" s="53"/>
    </row>
    <row r="143" spans="1:29" s="35" customFormat="1" ht="47.25" customHeight="1">
      <c r="A143" s="37" t="s">
        <v>189</v>
      </c>
      <c r="B143" s="17" t="s">
        <v>28</v>
      </c>
      <c r="C143" s="38" t="s">
        <v>13</v>
      </c>
      <c r="D143" s="31" t="s">
        <v>274</v>
      </c>
      <c r="E143" s="31">
        <v>0</v>
      </c>
      <c r="F143" s="103">
        <v>0</v>
      </c>
      <c r="G143" s="31">
        <v>0</v>
      </c>
      <c r="H143" s="28">
        <v>0</v>
      </c>
      <c r="I143" s="103">
        <v>0</v>
      </c>
      <c r="J143" s="28">
        <v>0</v>
      </c>
      <c r="K143" s="103">
        <v>0</v>
      </c>
      <c r="L143" s="28">
        <v>0</v>
      </c>
      <c r="M143" s="31">
        <v>0</v>
      </c>
      <c r="N143" s="28">
        <v>0</v>
      </c>
      <c r="O143" s="31">
        <v>0</v>
      </c>
      <c r="P143" s="22">
        <v>0</v>
      </c>
      <c r="Q143" s="31">
        <v>0</v>
      </c>
      <c r="R143" s="97" t="s">
        <v>274</v>
      </c>
      <c r="S143" s="22">
        <f t="shared" si="143"/>
        <v>0</v>
      </c>
      <c r="T143" s="28">
        <f t="shared" si="144"/>
        <v>0</v>
      </c>
      <c r="U143" s="78" t="str">
        <f t="shared" si="100"/>
        <v>нд</v>
      </c>
      <c r="V143" s="39" t="s">
        <v>274</v>
      </c>
      <c r="W143" s="55"/>
      <c r="X143" s="55"/>
      <c r="Y143" s="56"/>
      <c r="Z143" s="55"/>
    </row>
    <row r="144" spans="1:29" s="35" customFormat="1" ht="31.5" customHeight="1">
      <c r="A144" s="37" t="s">
        <v>190</v>
      </c>
      <c r="B144" s="17" t="s">
        <v>191</v>
      </c>
      <c r="C144" s="38" t="s">
        <v>13</v>
      </c>
      <c r="D144" s="31" t="s">
        <v>274</v>
      </c>
      <c r="E144" s="31">
        <f>SUM(E145:E168)</f>
        <v>2.8474028950000001</v>
      </c>
      <c r="F144" s="103" t="s">
        <v>274</v>
      </c>
      <c r="G144" s="31">
        <f t="shared" ref="G144:Q144" si="145">SUM(G145:G168)</f>
        <v>75.935117021999986</v>
      </c>
      <c r="H144" s="31">
        <f t="shared" si="145"/>
        <v>53.910543247</v>
      </c>
      <c r="I144" s="103">
        <f t="shared" si="145"/>
        <v>0.10626474999999999</v>
      </c>
      <c r="J144" s="31">
        <f t="shared" si="145"/>
        <v>0</v>
      </c>
      <c r="K144" s="103">
        <f t="shared" si="145"/>
        <v>0.10626474999999999</v>
      </c>
      <c r="L144" s="31">
        <f t="shared" si="145"/>
        <v>3.9947499999999998</v>
      </c>
      <c r="M144" s="31">
        <f t="shared" si="145"/>
        <v>0</v>
      </c>
      <c r="N144" s="31">
        <f t="shared" si="145"/>
        <v>5.0175472480999996</v>
      </c>
      <c r="O144" s="31">
        <f t="shared" si="145"/>
        <v>0</v>
      </c>
      <c r="P144" s="31">
        <f t="shared" si="145"/>
        <v>44.898245998900002</v>
      </c>
      <c r="Q144" s="31">
        <f t="shared" si="145"/>
        <v>0</v>
      </c>
      <c r="R144" s="97" t="s">
        <v>274</v>
      </c>
      <c r="S144" s="22">
        <f t="shared" si="143"/>
        <v>75.828852271999992</v>
      </c>
      <c r="T144" s="28">
        <f t="shared" si="144"/>
        <v>0.10626474999999999</v>
      </c>
      <c r="U144" s="78" t="str">
        <f t="shared" si="100"/>
        <v>нд</v>
      </c>
      <c r="V144" s="39" t="s">
        <v>274</v>
      </c>
      <c r="W144" s="55"/>
      <c r="X144" s="55"/>
      <c r="Y144" s="56"/>
      <c r="Z144" s="55"/>
    </row>
    <row r="145" spans="1:26" s="20" customFormat="1" ht="49.5" customHeight="1">
      <c r="A145" s="14" t="s">
        <v>236</v>
      </c>
      <c r="B145" s="66" t="s">
        <v>304</v>
      </c>
      <c r="C145" s="67" t="s">
        <v>305</v>
      </c>
      <c r="D145" s="16" t="s">
        <v>274</v>
      </c>
      <c r="E145" s="16">
        <v>0</v>
      </c>
      <c r="F145" s="99" t="s">
        <v>274</v>
      </c>
      <c r="G145" s="16">
        <v>0.64773267000000001</v>
      </c>
      <c r="H145" s="57">
        <f t="shared" ref="H145:H168" si="146">J145+L145+N145+P145</f>
        <v>0.64773267000000001</v>
      </c>
      <c r="I145" s="99">
        <f>SUM(K145,M145,O145,Q145)</f>
        <v>0</v>
      </c>
      <c r="J145" s="57">
        <v>0</v>
      </c>
      <c r="K145" s="99">
        <v>0</v>
      </c>
      <c r="L145" s="57">
        <v>0</v>
      </c>
      <c r="M145" s="16">
        <v>0</v>
      </c>
      <c r="N145" s="57">
        <v>0</v>
      </c>
      <c r="O145" s="16">
        <v>0</v>
      </c>
      <c r="P145" s="59">
        <v>0.64773267000000001</v>
      </c>
      <c r="Q145" s="16">
        <v>0</v>
      </c>
      <c r="R145" s="124" t="s">
        <v>274</v>
      </c>
      <c r="S145" s="59">
        <f t="shared" si="143"/>
        <v>0.64773267000000001</v>
      </c>
      <c r="T145" s="124">
        <f t="shared" si="144"/>
        <v>0</v>
      </c>
      <c r="U145" s="126" t="str">
        <f t="shared" si="100"/>
        <v>нд</v>
      </c>
      <c r="V145" s="125" t="s">
        <v>274</v>
      </c>
      <c r="W145" s="51"/>
      <c r="X145" s="51"/>
      <c r="Y145" s="52"/>
      <c r="Z145" s="51"/>
    </row>
    <row r="146" spans="1:26" s="20" customFormat="1" ht="31.5" customHeight="1">
      <c r="A146" s="14" t="s">
        <v>236</v>
      </c>
      <c r="B146" s="72" t="s">
        <v>270</v>
      </c>
      <c r="C146" s="63" t="s">
        <v>271</v>
      </c>
      <c r="D146" s="16" t="s">
        <v>274</v>
      </c>
      <c r="E146" s="16">
        <v>5.1417669999999999E-2</v>
      </c>
      <c r="F146" s="99" t="s">
        <v>274</v>
      </c>
      <c r="G146" s="16">
        <v>0.15653797</v>
      </c>
      <c r="H146" s="57">
        <f t="shared" si="146"/>
        <v>0.10586647</v>
      </c>
      <c r="I146" s="99">
        <f>SUM(K146,M146,O146,Q146)</f>
        <v>0</v>
      </c>
      <c r="J146" s="57">
        <v>0</v>
      </c>
      <c r="K146" s="99">
        <v>0</v>
      </c>
      <c r="L146" s="57">
        <v>0</v>
      </c>
      <c r="M146" s="16">
        <v>0</v>
      </c>
      <c r="N146" s="57">
        <v>0</v>
      </c>
      <c r="O146" s="16">
        <v>0</v>
      </c>
      <c r="P146" s="59">
        <v>0.10586647</v>
      </c>
      <c r="Q146" s="16">
        <v>0</v>
      </c>
      <c r="R146" s="124" t="s">
        <v>274</v>
      </c>
      <c r="S146" s="59">
        <f t="shared" si="143"/>
        <v>0.15653797</v>
      </c>
      <c r="T146" s="124">
        <f t="shared" si="144"/>
        <v>0</v>
      </c>
      <c r="U146" s="126" t="str">
        <f t="shared" si="100"/>
        <v>нд</v>
      </c>
      <c r="V146" s="125" t="s">
        <v>274</v>
      </c>
      <c r="W146" s="51"/>
      <c r="X146" s="51"/>
      <c r="Y146" s="52"/>
      <c r="Z146" s="51"/>
    </row>
    <row r="147" spans="1:26" s="20" customFormat="1" ht="82.5" customHeight="1">
      <c r="A147" s="14" t="s">
        <v>236</v>
      </c>
      <c r="B147" s="73" t="s">
        <v>306</v>
      </c>
      <c r="C147" s="63" t="s">
        <v>307</v>
      </c>
      <c r="D147" s="16" t="s">
        <v>274</v>
      </c>
      <c r="E147" s="16">
        <v>0</v>
      </c>
      <c r="F147" s="99" t="s">
        <v>274</v>
      </c>
      <c r="G147" s="16">
        <v>0.11276725999999999</v>
      </c>
      <c r="H147" s="57">
        <f t="shared" si="146"/>
        <v>0.11276725999999999</v>
      </c>
      <c r="I147" s="99">
        <f>SUM(K147,M147,O147,Q147)</f>
        <v>0</v>
      </c>
      <c r="J147" s="57">
        <v>0</v>
      </c>
      <c r="K147" s="99">
        <v>0</v>
      </c>
      <c r="L147" s="57">
        <v>0</v>
      </c>
      <c r="M147" s="16">
        <v>0</v>
      </c>
      <c r="N147" s="57">
        <v>0</v>
      </c>
      <c r="O147" s="16">
        <v>0</v>
      </c>
      <c r="P147" s="59">
        <v>0.11276725999999999</v>
      </c>
      <c r="Q147" s="16">
        <v>0</v>
      </c>
      <c r="R147" s="124" t="s">
        <v>274</v>
      </c>
      <c r="S147" s="59">
        <f t="shared" si="143"/>
        <v>0.11276725999999999</v>
      </c>
      <c r="T147" s="124">
        <f t="shared" si="144"/>
        <v>0</v>
      </c>
      <c r="U147" s="126" t="str">
        <f t="shared" si="100"/>
        <v>нд</v>
      </c>
      <c r="V147" s="125" t="s">
        <v>274</v>
      </c>
      <c r="W147" s="51"/>
      <c r="X147" s="51"/>
      <c r="Y147" s="52"/>
      <c r="Z147" s="51"/>
    </row>
    <row r="148" spans="1:26" s="20" customFormat="1" ht="47.25" customHeight="1">
      <c r="A148" s="14" t="s">
        <v>236</v>
      </c>
      <c r="B148" s="72" t="s">
        <v>308</v>
      </c>
      <c r="C148" s="63" t="s">
        <v>309</v>
      </c>
      <c r="D148" s="16" t="s">
        <v>274</v>
      </c>
      <c r="E148" s="16">
        <v>0</v>
      </c>
      <c r="F148" s="99" t="s">
        <v>274</v>
      </c>
      <c r="G148" s="16">
        <v>0.18236785700000002</v>
      </c>
      <c r="H148" s="57">
        <f t="shared" si="146"/>
        <v>0.18236785699999999</v>
      </c>
      <c r="I148" s="99">
        <f>SUM(K148,M148,O148,Q148)</f>
        <v>0</v>
      </c>
      <c r="J148" s="57">
        <v>0</v>
      </c>
      <c r="K148" s="99">
        <v>0</v>
      </c>
      <c r="L148" s="57">
        <v>0</v>
      </c>
      <c r="M148" s="16">
        <v>0</v>
      </c>
      <c r="N148" s="57">
        <v>5.4710357100000002E-2</v>
      </c>
      <c r="O148" s="16">
        <v>0</v>
      </c>
      <c r="P148" s="59">
        <v>0.1276574999</v>
      </c>
      <c r="Q148" s="16">
        <v>0</v>
      </c>
      <c r="R148" s="124" t="s">
        <v>274</v>
      </c>
      <c r="S148" s="59">
        <f t="shared" si="143"/>
        <v>0.18236785700000002</v>
      </c>
      <c r="T148" s="124">
        <f t="shared" si="144"/>
        <v>0</v>
      </c>
      <c r="U148" s="126" t="str">
        <f t="shared" si="100"/>
        <v>нд</v>
      </c>
      <c r="V148" s="125" t="s">
        <v>274</v>
      </c>
      <c r="W148" s="51"/>
      <c r="X148" s="51"/>
      <c r="Y148" s="52"/>
      <c r="Z148" s="51"/>
    </row>
    <row r="149" spans="1:26" s="20" customFormat="1" ht="93.75" customHeight="1">
      <c r="A149" s="14" t="s">
        <v>236</v>
      </c>
      <c r="B149" s="72" t="s">
        <v>310</v>
      </c>
      <c r="C149" s="63" t="s">
        <v>311</v>
      </c>
      <c r="D149" s="16" t="s">
        <v>274</v>
      </c>
      <c r="E149" s="16">
        <v>0</v>
      </c>
      <c r="F149" s="99" t="s">
        <v>274</v>
      </c>
      <c r="G149" s="16">
        <v>0.19004682000000001</v>
      </c>
      <c r="H149" s="57">
        <f t="shared" si="146"/>
        <v>0.19004682000000001</v>
      </c>
      <c r="I149" s="99">
        <f>K149+M149+O149+Q149</f>
        <v>0</v>
      </c>
      <c r="J149" s="57">
        <v>0</v>
      </c>
      <c r="K149" s="99">
        <v>0</v>
      </c>
      <c r="L149" s="57">
        <v>0</v>
      </c>
      <c r="M149" s="16">
        <v>0</v>
      </c>
      <c r="N149" s="57">
        <v>0</v>
      </c>
      <c r="O149" s="16">
        <v>0</v>
      </c>
      <c r="P149" s="59">
        <v>0.19004682000000001</v>
      </c>
      <c r="Q149" s="16">
        <v>0</v>
      </c>
      <c r="R149" s="124" t="s">
        <v>274</v>
      </c>
      <c r="S149" s="59">
        <f t="shared" si="143"/>
        <v>0.19004682000000001</v>
      </c>
      <c r="T149" s="124">
        <f t="shared" si="144"/>
        <v>0</v>
      </c>
      <c r="U149" s="126" t="str">
        <f t="shared" si="100"/>
        <v>нд</v>
      </c>
      <c r="V149" s="125" t="s">
        <v>274</v>
      </c>
      <c r="W149" s="51"/>
      <c r="X149" s="51"/>
      <c r="Y149" s="52"/>
      <c r="Z149" s="51"/>
    </row>
    <row r="150" spans="1:26" s="20" customFormat="1" ht="67.5" customHeight="1">
      <c r="A150" s="14" t="s">
        <v>236</v>
      </c>
      <c r="B150" s="72" t="s">
        <v>312</v>
      </c>
      <c r="C150" s="63" t="s">
        <v>313</v>
      </c>
      <c r="D150" s="16" t="s">
        <v>274</v>
      </c>
      <c r="E150" s="16">
        <v>0</v>
      </c>
      <c r="F150" s="99" t="s">
        <v>274</v>
      </c>
      <c r="G150" s="16">
        <v>8.64923207</v>
      </c>
      <c r="H150" s="57">
        <f t="shared" si="146"/>
        <v>8.64923207</v>
      </c>
      <c r="I150" s="99">
        <f t="shared" ref="I150:I159" si="147">SUM(K150,M150,O150,Q150)</f>
        <v>0</v>
      </c>
      <c r="J150" s="57">
        <v>0</v>
      </c>
      <c r="K150" s="99">
        <v>0</v>
      </c>
      <c r="L150" s="57">
        <v>0</v>
      </c>
      <c r="M150" s="16">
        <v>0</v>
      </c>
      <c r="N150" s="57">
        <v>2.5947696210000002</v>
      </c>
      <c r="O150" s="16">
        <v>0</v>
      </c>
      <c r="P150" s="59">
        <v>6.0544624489999999</v>
      </c>
      <c r="Q150" s="16">
        <v>0</v>
      </c>
      <c r="R150" s="124" t="s">
        <v>274</v>
      </c>
      <c r="S150" s="59">
        <f t="shared" si="143"/>
        <v>8.64923207</v>
      </c>
      <c r="T150" s="124">
        <f t="shared" si="144"/>
        <v>0</v>
      </c>
      <c r="U150" s="126" t="str">
        <f t="shared" si="100"/>
        <v>нд</v>
      </c>
      <c r="V150" s="125" t="s">
        <v>274</v>
      </c>
      <c r="W150" s="51"/>
      <c r="X150" s="51"/>
      <c r="Y150" s="52"/>
      <c r="Z150" s="51"/>
    </row>
    <row r="151" spans="1:26" s="79" customFormat="1" ht="67.5" customHeight="1">
      <c r="A151" s="85" t="s">
        <v>190</v>
      </c>
      <c r="B151" s="128" t="s">
        <v>341</v>
      </c>
      <c r="C151" s="87" t="s">
        <v>342</v>
      </c>
      <c r="D151" s="81" t="s">
        <v>274</v>
      </c>
      <c r="E151" s="81">
        <v>0</v>
      </c>
      <c r="F151" s="99" t="s">
        <v>274</v>
      </c>
      <c r="G151" s="99">
        <v>0</v>
      </c>
      <c r="H151" s="98" t="s">
        <v>274</v>
      </c>
      <c r="I151" s="99">
        <f t="shared" si="147"/>
        <v>0</v>
      </c>
      <c r="J151" s="80" t="s">
        <v>274</v>
      </c>
      <c r="K151" s="99">
        <v>0</v>
      </c>
      <c r="L151" s="99" t="s">
        <v>274</v>
      </c>
      <c r="M151" s="99">
        <v>0</v>
      </c>
      <c r="N151" s="99" t="s">
        <v>274</v>
      </c>
      <c r="O151" s="99">
        <v>0</v>
      </c>
      <c r="P151" s="99" t="s">
        <v>274</v>
      </c>
      <c r="Q151" s="99">
        <v>0</v>
      </c>
      <c r="R151" s="124" t="s">
        <v>274</v>
      </c>
      <c r="S151" s="59">
        <f>G151-I151</f>
        <v>0</v>
      </c>
      <c r="T151" s="124" t="s">
        <v>274</v>
      </c>
      <c r="U151" s="126" t="s">
        <v>274</v>
      </c>
      <c r="V151" s="125" t="s">
        <v>274</v>
      </c>
      <c r="W151" s="82"/>
      <c r="X151" s="82"/>
      <c r="Y151" s="52"/>
      <c r="Z151" s="82"/>
    </row>
    <row r="152" spans="1:26" s="79" customFormat="1" ht="67.5" customHeight="1">
      <c r="A152" s="85" t="s">
        <v>190</v>
      </c>
      <c r="B152" s="128" t="s">
        <v>343</v>
      </c>
      <c r="C152" s="87" t="s">
        <v>344</v>
      </c>
      <c r="D152" s="81" t="s">
        <v>274</v>
      </c>
      <c r="E152" s="81">
        <v>0</v>
      </c>
      <c r="F152" s="99" t="s">
        <v>274</v>
      </c>
      <c r="G152" s="99">
        <v>0</v>
      </c>
      <c r="H152" s="80" t="s">
        <v>274</v>
      </c>
      <c r="I152" s="99">
        <f t="shared" si="147"/>
        <v>0</v>
      </c>
      <c r="J152" s="80" t="s">
        <v>274</v>
      </c>
      <c r="K152" s="99">
        <v>0</v>
      </c>
      <c r="L152" s="80" t="s">
        <v>274</v>
      </c>
      <c r="M152" s="81">
        <v>0</v>
      </c>
      <c r="N152" s="80" t="s">
        <v>274</v>
      </c>
      <c r="O152" s="81">
        <v>0</v>
      </c>
      <c r="P152" s="59" t="s">
        <v>274</v>
      </c>
      <c r="Q152" s="81">
        <v>0</v>
      </c>
      <c r="R152" s="124" t="s">
        <v>274</v>
      </c>
      <c r="S152" s="59">
        <f>G152-I152</f>
        <v>0</v>
      </c>
      <c r="T152" s="124" t="s">
        <v>274</v>
      </c>
      <c r="U152" s="126" t="s">
        <v>274</v>
      </c>
      <c r="V152" s="125" t="s">
        <v>274</v>
      </c>
      <c r="W152" s="82"/>
      <c r="X152" s="82"/>
      <c r="Y152" s="52"/>
      <c r="Z152" s="82"/>
    </row>
    <row r="153" spans="1:26" s="20" customFormat="1" ht="67.5" customHeight="1">
      <c r="A153" s="14" t="s">
        <v>190</v>
      </c>
      <c r="B153" s="72" t="s">
        <v>314</v>
      </c>
      <c r="C153" s="19" t="s">
        <v>315</v>
      </c>
      <c r="D153" s="16" t="s">
        <v>274</v>
      </c>
      <c r="E153" s="16">
        <v>0</v>
      </c>
      <c r="F153" s="99" t="s">
        <v>274</v>
      </c>
      <c r="G153" s="16">
        <v>4.6618102099999996</v>
      </c>
      <c r="H153" s="57">
        <f t="shared" si="146"/>
        <v>4.6618102099999996</v>
      </c>
      <c r="I153" s="99">
        <f t="shared" si="147"/>
        <v>0</v>
      </c>
      <c r="J153" s="57">
        <v>0</v>
      </c>
      <c r="K153" s="99">
        <v>0</v>
      </c>
      <c r="L153" s="57">
        <v>0</v>
      </c>
      <c r="M153" s="16">
        <v>0</v>
      </c>
      <c r="N153" s="57">
        <v>1.3985430599999999</v>
      </c>
      <c r="O153" s="16">
        <v>0</v>
      </c>
      <c r="P153" s="59">
        <v>3.2632671499999999</v>
      </c>
      <c r="Q153" s="16">
        <v>0</v>
      </c>
      <c r="R153" s="124" t="s">
        <v>274</v>
      </c>
      <c r="S153" s="59">
        <f t="shared" si="143"/>
        <v>4.6618102099999996</v>
      </c>
      <c r="T153" s="124">
        <f>I153-J153</f>
        <v>0</v>
      </c>
      <c r="U153" s="126" t="str">
        <f t="shared" ref="U153:U192" si="148">IF(J153,T153/(J153),"нд")</f>
        <v>нд</v>
      </c>
      <c r="V153" s="125" t="s">
        <v>274</v>
      </c>
      <c r="W153" s="51"/>
      <c r="X153" s="51"/>
      <c r="Y153" s="52"/>
      <c r="Z153" s="51"/>
    </row>
    <row r="154" spans="1:26" s="20" customFormat="1" ht="67.5" customHeight="1">
      <c r="A154" s="14" t="s">
        <v>190</v>
      </c>
      <c r="B154" s="72" t="s">
        <v>316</v>
      </c>
      <c r="C154" s="19" t="s">
        <v>317</v>
      </c>
      <c r="D154" s="16" t="s">
        <v>274</v>
      </c>
      <c r="E154" s="16">
        <v>0</v>
      </c>
      <c r="F154" s="99" t="s">
        <v>274</v>
      </c>
      <c r="G154" s="16">
        <v>12.91416667</v>
      </c>
      <c r="H154" s="57">
        <f t="shared" si="146"/>
        <v>12.91416667</v>
      </c>
      <c r="I154" s="99">
        <f t="shared" si="147"/>
        <v>0</v>
      </c>
      <c r="J154" s="57">
        <v>0</v>
      </c>
      <c r="K154" s="99">
        <v>0</v>
      </c>
      <c r="L154" s="57">
        <v>3.968</v>
      </c>
      <c r="M154" s="16">
        <v>0</v>
      </c>
      <c r="N154" s="57">
        <v>0</v>
      </c>
      <c r="O154" s="16">
        <v>0</v>
      </c>
      <c r="P154" s="59">
        <v>8.9461666700000002</v>
      </c>
      <c r="Q154" s="16">
        <v>0</v>
      </c>
      <c r="R154" s="124" t="s">
        <v>274</v>
      </c>
      <c r="S154" s="59">
        <f t="shared" si="143"/>
        <v>12.91416667</v>
      </c>
      <c r="T154" s="124">
        <f>I154-J154</f>
        <v>0</v>
      </c>
      <c r="U154" s="126" t="str">
        <f t="shared" si="148"/>
        <v>нд</v>
      </c>
      <c r="V154" s="125" t="s">
        <v>274</v>
      </c>
      <c r="W154" s="51"/>
      <c r="X154" s="51"/>
      <c r="Y154" s="52"/>
      <c r="Z154" s="51"/>
    </row>
    <row r="155" spans="1:26" s="20" customFormat="1" ht="67.5" customHeight="1">
      <c r="A155" s="14" t="s">
        <v>190</v>
      </c>
      <c r="B155" s="72" t="s">
        <v>318</v>
      </c>
      <c r="C155" s="19" t="s">
        <v>319</v>
      </c>
      <c r="D155" s="16" t="s">
        <v>274</v>
      </c>
      <c r="E155" s="16">
        <v>0</v>
      </c>
      <c r="F155" s="99" t="s">
        <v>274</v>
      </c>
      <c r="G155" s="16">
        <v>8.9527670000000004E-2</v>
      </c>
      <c r="H155" s="124">
        <f t="shared" si="146"/>
        <v>8.952766999999999E-2</v>
      </c>
      <c r="I155" s="122">
        <f t="shared" si="147"/>
        <v>0</v>
      </c>
      <c r="J155" s="124">
        <v>0</v>
      </c>
      <c r="K155" s="122">
        <v>0</v>
      </c>
      <c r="L155" s="57">
        <v>2.6749999999999999E-2</v>
      </c>
      <c r="M155" s="16">
        <v>0</v>
      </c>
      <c r="N155" s="57">
        <v>6.2777669999999994E-2</v>
      </c>
      <c r="O155" s="16">
        <v>0</v>
      </c>
      <c r="P155" s="59">
        <v>0</v>
      </c>
      <c r="Q155" s="16">
        <v>0</v>
      </c>
      <c r="R155" s="124" t="s">
        <v>274</v>
      </c>
      <c r="S155" s="59">
        <f t="shared" si="143"/>
        <v>8.9527670000000004E-2</v>
      </c>
      <c r="T155" s="124">
        <f>I155-J155</f>
        <v>0</v>
      </c>
      <c r="U155" s="126" t="str">
        <f t="shared" si="148"/>
        <v>нд</v>
      </c>
      <c r="V155" s="125" t="s">
        <v>274</v>
      </c>
      <c r="W155" s="51"/>
      <c r="X155" s="51"/>
      <c r="Y155" s="52"/>
      <c r="Z155" s="51"/>
    </row>
    <row r="156" spans="1:26" s="83" customFormat="1" ht="67.5" customHeight="1">
      <c r="A156" s="91" t="s">
        <v>190</v>
      </c>
      <c r="B156" s="93" t="s">
        <v>345</v>
      </c>
      <c r="C156" s="94" t="s">
        <v>346</v>
      </c>
      <c r="D156" s="84" t="s">
        <v>274</v>
      </c>
      <c r="E156" s="84">
        <v>0</v>
      </c>
      <c r="F156" s="99" t="s">
        <v>274</v>
      </c>
      <c r="G156" s="84">
        <v>0</v>
      </c>
      <c r="H156" s="124" t="s">
        <v>274</v>
      </c>
      <c r="I156" s="122">
        <f t="shared" si="147"/>
        <v>4.4920160000000001E-2</v>
      </c>
      <c r="J156" s="124" t="s">
        <v>274</v>
      </c>
      <c r="K156" s="124">
        <v>4.4920160000000001E-2</v>
      </c>
      <c r="L156" s="98" t="s">
        <v>274</v>
      </c>
      <c r="M156" s="98">
        <v>0</v>
      </c>
      <c r="N156" s="98" t="s">
        <v>274</v>
      </c>
      <c r="O156" s="98">
        <v>0</v>
      </c>
      <c r="P156" s="98" t="s">
        <v>274</v>
      </c>
      <c r="Q156" s="98">
        <v>0</v>
      </c>
      <c r="R156" s="124" t="s">
        <v>274</v>
      </c>
      <c r="S156" s="59">
        <f>G156-I156</f>
        <v>-4.4920160000000001E-2</v>
      </c>
      <c r="T156" s="124" t="s">
        <v>274</v>
      </c>
      <c r="U156" s="126" t="s">
        <v>274</v>
      </c>
      <c r="V156" s="125" t="s">
        <v>274</v>
      </c>
      <c r="W156" s="86"/>
      <c r="X156" s="86"/>
      <c r="Y156" s="52"/>
      <c r="Z156" s="86"/>
    </row>
    <row r="157" spans="1:26" s="20" customFormat="1" ht="67.5" customHeight="1">
      <c r="A157" s="15" t="s">
        <v>190</v>
      </c>
      <c r="B157" s="72" t="s">
        <v>259</v>
      </c>
      <c r="C157" s="67" t="s">
        <v>260</v>
      </c>
      <c r="D157" s="16" t="s">
        <v>274</v>
      </c>
      <c r="E157" s="16">
        <v>0.628</v>
      </c>
      <c r="F157" s="99" t="s">
        <v>274</v>
      </c>
      <c r="G157" s="16">
        <v>2.6460333299999999</v>
      </c>
      <c r="H157" s="124">
        <f t="shared" si="146"/>
        <v>0.62809166999999999</v>
      </c>
      <c r="I157" s="122">
        <f t="shared" si="147"/>
        <v>0</v>
      </c>
      <c r="J157" s="124">
        <v>0</v>
      </c>
      <c r="K157" s="122">
        <v>0</v>
      </c>
      <c r="L157" s="57">
        <v>0</v>
      </c>
      <c r="M157" s="16">
        <v>0</v>
      </c>
      <c r="N157" s="57">
        <v>0.62809166999999999</v>
      </c>
      <c r="O157" s="16">
        <v>0</v>
      </c>
      <c r="P157" s="59">
        <v>0</v>
      </c>
      <c r="Q157" s="16">
        <v>0</v>
      </c>
      <c r="R157" s="124" t="s">
        <v>274</v>
      </c>
      <c r="S157" s="59">
        <f t="shared" si="123"/>
        <v>2.6460333299999999</v>
      </c>
      <c r="T157" s="124">
        <f t="shared" ref="T157:T166" si="149">I157-J157</f>
        <v>0</v>
      </c>
      <c r="U157" s="126" t="str">
        <f t="shared" si="148"/>
        <v>нд</v>
      </c>
      <c r="V157" s="125" t="s">
        <v>274</v>
      </c>
      <c r="W157" s="51"/>
      <c r="X157" s="51"/>
      <c r="Y157" s="52"/>
      <c r="Z157" s="51"/>
    </row>
    <row r="158" spans="1:26" s="20" customFormat="1" ht="67.5" customHeight="1">
      <c r="A158" s="15" t="s">
        <v>190</v>
      </c>
      <c r="B158" s="72" t="s">
        <v>320</v>
      </c>
      <c r="C158" s="68" t="s">
        <v>321</v>
      </c>
      <c r="D158" s="16" t="s">
        <v>274</v>
      </c>
      <c r="E158" s="16">
        <v>0</v>
      </c>
      <c r="F158" s="99" t="s">
        <v>274</v>
      </c>
      <c r="G158" s="16">
        <v>7.4310801700000004</v>
      </c>
      <c r="H158" s="57">
        <f t="shared" si="146"/>
        <v>7.4310801700000004</v>
      </c>
      <c r="I158" s="99">
        <f t="shared" si="147"/>
        <v>0</v>
      </c>
      <c r="J158" s="57">
        <v>0</v>
      </c>
      <c r="K158" s="99">
        <v>0</v>
      </c>
      <c r="L158" s="57">
        <v>0</v>
      </c>
      <c r="M158" s="16">
        <v>0</v>
      </c>
      <c r="N158" s="57">
        <v>0</v>
      </c>
      <c r="O158" s="16">
        <v>0</v>
      </c>
      <c r="P158" s="59">
        <v>7.4310801700000004</v>
      </c>
      <c r="Q158" s="16">
        <v>0</v>
      </c>
      <c r="R158" s="124" t="s">
        <v>274</v>
      </c>
      <c r="S158" s="59">
        <f t="shared" si="123"/>
        <v>7.4310801700000004</v>
      </c>
      <c r="T158" s="124">
        <f t="shared" ref="T158:T163" si="150">I158-J158</f>
        <v>0</v>
      </c>
      <c r="U158" s="126" t="str">
        <f t="shared" si="148"/>
        <v>нд</v>
      </c>
      <c r="V158" s="125" t="s">
        <v>274</v>
      </c>
      <c r="W158" s="51"/>
      <c r="X158" s="51"/>
      <c r="Y158" s="52"/>
      <c r="Z158" s="51"/>
    </row>
    <row r="159" spans="1:26" s="20" customFormat="1" ht="71.25" customHeight="1">
      <c r="A159" s="15" t="s">
        <v>190</v>
      </c>
      <c r="B159" s="72" t="s">
        <v>322</v>
      </c>
      <c r="C159" s="67" t="s">
        <v>323</v>
      </c>
      <c r="D159" s="16" t="s">
        <v>274</v>
      </c>
      <c r="E159" s="16">
        <v>0</v>
      </c>
      <c r="F159" s="99" t="s">
        <v>274</v>
      </c>
      <c r="G159" s="16">
        <v>5.2196558900000003</v>
      </c>
      <c r="H159" s="57">
        <f t="shared" si="146"/>
        <v>5.2196558900000003</v>
      </c>
      <c r="I159" s="99">
        <f t="shared" si="147"/>
        <v>0</v>
      </c>
      <c r="J159" s="57">
        <v>0</v>
      </c>
      <c r="K159" s="99">
        <v>0</v>
      </c>
      <c r="L159" s="57">
        <v>0</v>
      </c>
      <c r="M159" s="16">
        <v>0</v>
      </c>
      <c r="N159" s="57">
        <v>0</v>
      </c>
      <c r="O159" s="16">
        <v>0</v>
      </c>
      <c r="P159" s="59">
        <v>5.2196558900000003</v>
      </c>
      <c r="Q159" s="16">
        <v>0</v>
      </c>
      <c r="R159" s="124" t="s">
        <v>274</v>
      </c>
      <c r="S159" s="59">
        <f t="shared" si="123"/>
        <v>5.2196558900000003</v>
      </c>
      <c r="T159" s="124">
        <f t="shared" si="150"/>
        <v>0</v>
      </c>
      <c r="U159" s="126" t="str">
        <f t="shared" si="148"/>
        <v>нд</v>
      </c>
      <c r="V159" s="125" t="s">
        <v>274</v>
      </c>
      <c r="W159" s="51"/>
      <c r="X159" s="51"/>
      <c r="Y159" s="52"/>
      <c r="Z159" s="51"/>
    </row>
    <row r="160" spans="1:26" s="20" customFormat="1" ht="55.5" customHeight="1">
      <c r="A160" s="14" t="s">
        <v>236</v>
      </c>
      <c r="B160" s="72" t="s">
        <v>324</v>
      </c>
      <c r="C160" s="63" t="s">
        <v>325</v>
      </c>
      <c r="D160" s="16" t="s">
        <v>274</v>
      </c>
      <c r="E160" s="16">
        <v>0</v>
      </c>
      <c r="F160" s="99" t="s">
        <v>274</v>
      </c>
      <c r="G160" s="16">
        <v>0.71030852</v>
      </c>
      <c r="H160" s="57">
        <f t="shared" si="146"/>
        <v>0.71030852</v>
      </c>
      <c r="I160" s="99">
        <f t="shared" ref="I160:I168" si="151">SUM(K160,M160,O160,Q160)</f>
        <v>0</v>
      </c>
      <c r="J160" s="57">
        <v>0</v>
      </c>
      <c r="K160" s="99">
        <v>0</v>
      </c>
      <c r="L160" s="57">
        <v>0</v>
      </c>
      <c r="M160" s="16">
        <v>0</v>
      </c>
      <c r="N160" s="57">
        <v>0</v>
      </c>
      <c r="O160" s="16">
        <v>0</v>
      </c>
      <c r="P160" s="59">
        <v>0.71030852</v>
      </c>
      <c r="Q160" s="16">
        <v>0</v>
      </c>
      <c r="R160" s="124" t="s">
        <v>274</v>
      </c>
      <c r="S160" s="59">
        <f t="shared" si="123"/>
        <v>0.71030852</v>
      </c>
      <c r="T160" s="124">
        <f t="shared" si="150"/>
        <v>0</v>
      </c>
      <c r="U160" s="126" t="str">
        <f t="shared" si="148"/>
        <v>нд</v>
      </c>
      <c r="V160" s="125" t="s">
        <v>274</v>
      </c>
      <c r="W160" s="51"/>
      <c r="X160" s="51"/>
      <c r="Y160" s="52"/>
      <c r="Z160" s="51"/>
    </row>
    <row r="161" spans="1:26" s="20" customFormat="1" ht="55.5" customHeight="1">
      <c r="A161" s="15" t="s">
        <v>190</v>
      </c>
      <c r="B161" s="72" t="s">
        <v>326</v>
      </c>
      <c r="C161" s="67" t="s">
        <v>327</v>
      </c>
      <c r="D161" s="16" t="s">
        <v>274</v>
      </c>
      <c r="E161" s="16">
        <v>0</v>
      </c>
      <c r="F161" s="99" t="s">
        <v>274</v>
      </c>
      <c r="G161" s="16">
        <v>0.62669366999999998</v>
      </c>
      <c r="H161" s="57">
        <f t="shared" si="146"/>
        <v>0.62669366999999998</v>
      </c>
      <c r="I161" s="99">
        <f t="shared" ref="I161:I165" si="152">SUM(K161,M161,O161,Q161)</f>
        <v>0</v>
      </c>
      <c r="J161" s="57">
        <v>0</v>
      </c>
      <c r="K161" s="99">
        <v>0</v>
      </c>
      <c r="L161" s="57">
        <v>0</v>
      </c>
      <c r="M161" s="16">
        <v>0</v>
      </c>
      <c r="N161" s="57">
        <v>0</v>
      </c>
      <c r="O161" s="16">
        <v>0</v>
      </c>
      <c r="P161" s="59">
        <v>0.62669366999999998</v>
      </c>
      <c r="Q161" s="16">
        <v>0</v>
      </c>
      <c r="R161" s="124" t="s">
        <v>274</v>
      </c>
      <c r="S161" s="59">
        <f t="shared" si="123"/>
        <v>0.62669366999999998</v>
      </c>
      <c r="T161" s="124">
        <f t="shared" si="150"/>
        <v>0</v>
      </c>
      <c r="U161" s="126" t="str">
        <f t="shared" si="148"/>
        <v>нд</v>
      </c>
      <c r="V161" s="125" t="s">
        <v>274</v>
      </c>
      <c r="W161" s="51"/>
      <c r="X161" s="51"/>
      <c r="Y161" s="52"/>
      <c r="Z161" s="51"/>
    </row>
    <row r="162" spans="1:26" s="20" customFormat="1" ht="56.25" customHeight="1">
      <c r="A162" s="14" t="s">
        <v>236</v>
      </c>
      <c r="B162" s="72" t="s">
        <v>272</v>
      </c>
      <c r="C162" s="63" t="s">
        <v>273</v>
      </c>
      <c r="D162" s="16" t="s">
        <v>274</v>
      </c>
      <c r="E162" s="16">
        <v>0</v>
      </c>
      <c r="F162" s="99" t="s">
        <v>274</v>
      </c>
      <c r="G162" s="16">
        <v>0.19919906000000001</v>
      </c>
      <c r="H162" s="57">
        <f t="shared" si="146"/>
        <v>0.19919906000000001</v>
      </c>
      <c r="I162" s="99">
        <f t="shared" si="152"/>
        <v>0</v>
      </c>
      <c r="J162" s="57">
        <v>0</v>
      </c>
      <c r="K162" s="99">
        <v>0</v>
      </c>
      <c r="L162" s="57">
        <v>0</v>
      </c>
      <c r="M162" s="16">
        <v>0</v>
      </c>
      <c r="N162" s="57">
        <v>0.19919906000000001</v>
      </c>
      <c r="O162" s="16">
        <v>0</v>
      </c>
      <c r="P162" s="59">
        <v>0</v>
      </c>
      <c r="Q162" s="16">
        <v>0</v>
      </c>
      <c r="R162" s="124" t="s">
        <v>274</v>
      </c>
      <c r="S162" s="59">
        <f t="shared" si="123"/>
        <v>0.19919906000000001</v>
      </c>
      <c r="T162" s="124">
        <f t="shared" si="150"/>
        <v>0</v>
      </c>
      <c r="U162" s="126" t="str">
        <f t="shared" si="148"/>
        <v>нд</v>
      </c>
      <c r="V162" s="125" t="s">
        <v>274</v>
      </c>
      <c r="W162" s="51"/>
      <c r="X162" s="51"/>
      <c r="Y162" s="52"/>
      <c r="Z162" s="51"/>
    </row>
    <row r="163" spans="1:26" s="20" customFormat="1" ht="56.25" customHeight="1">
      <c r="A163" s="15" t="s">
        <v>190</v>
      </c>
      <c r="B163" s="72" t="s">
        <v>328</v>
      </c>
      <c r="C163" s="19" t="s">
        <v>329</v>
      </c>
      <c r="D163" s="16" t="s">
        <v>274</v>
      </c>
      <c r="E163" s="16">
        <v>0</v>
      </c>
      <c r="F163" s="99" t="s">
        <v>274</v>
      </c>
      <c r="G163" s="16">
        <v>7.9455810000000002E-2</v>
      </c>
      <c r="H163" s="57">
        <f t="shared" si="146"/>
        <v>7.9455810000000002E-2</v>
      </c>
      <c r="I163" s="99">
        <f t="shared" si="152"/>
        <v>0</v>
      </c>
      <c r="J163" s="57">
        <v>0</v>
      </c>
      <c r="K163" s="99">
        <v>0</v>
      </c>
      <c r="L163" s="57">
        <v>0</v>
      </c>
      <c r="M163" s="16">
        <v>0</v>
      </c>
      <c r="N163" s="57">
        <v>7.9455810000000002E-2</v>
      </c>
      <c r="O163" s="16">
        <v>0</v>
      </c>
      <c r="P163" s="59">
        <v>0</v>
      </c>
      <c r="Q163" s="16">
        <v>0</v>
      </c>
      <c r="R163" s="124" t="s">
        <v>274</v>
      </c>
      <c r="S163" s="59">
        <f t="shared" si="123"/>
        <v>7.9455810000000002E-2</v>
      </c>
      <c r="T163" s="124">
        <f t="shared" si="150"/>
        <v>0</v>
      </c>
      <c r="U163" s="126" t="str">
        <f t="shared" si="148"/>
        <v>нд</v>
      </c>
      <c r="V163" s="125" t="s">
        <v>274</v>
      </c>
      <c r="W163" s="51"/>
      <c r="X163" s="51"/>
      <c r="Y163" s="52"/>
      <c r="Z163" s="51"/>
    </row>
    <row r="164" spans="1:26" s="20" customFormat="1" ht="68.25" customHeight="1">
      <c r="A164" s="15" t="s">
        <v>190</v>
      </c>
      <c r="B164" s="72" t="s">
        <v>330</v>
      </c>
      <c r="C164" s="19" t="s">
        <v>331</v>
      </c>
      <c r="D164" s="16" t="s">
        <v>274</v>
      </c>
      <c r="E164" s="16">
        <v>0</v>
      </c>
      <c r="F164" s="99" t="s">
        <v>274</v>
      </c>
      <c r="G164" s="16">
        <v>0.85671217</v>
      </c>
      <c r="H164" s="57">
        <f t="shared" si="146"/>
        <v>0.39900000000000002</v>
      </c>
      <c r="I164" s="99">
        <f t="shared" si="152"/>
        <v>0</v>
      </c>
      <c r="J164" s="57">
        <v>0</v>
      </c>
      <c r="K164" s="99">
        <v>0</v>
      </c>
      <c r="L164" s="57">
        <v>0</v>
      </c>
      <c r="M164" s="16">
        <v>0</v>
      </c>
      <c r="N164" s="57">
        <v>0</v>
      </c>
      <c r="O164" s="16">
        <v>0</v>
      </c>
      <c r="P164" s="59">
        <v>0.39900000000000002</v>
      </c>
      <c r="Q164" s="16">
        <v>0</v>
      </c>
      <c r="R164" s="124" t="s">
        <v>274</v>
      </c>
      <c r="S164" s="59">
        <f t="shared" si="123"/>
        <v>0.85671217</v>
      </c>
      <c r="T164" s="124">
        <f t="shared" si="149"/>
        <v>0</v>
      </c>
      <c r="U164" s="126" t="str">
        <f t="shared" si="148"/>
        <v>нд</v>
      </c>
      <c r="V164" s="125" t="s">
        <v>274</v>
      </c>
      <c r="W164" s="51"/>
      <c r="X164" s="51"/>
      <c r="Y164" s="52"/>
      <c r="Z164" s="51"/>
    </row>
    <row r="165" spans="1:26" s="20" customFormat="1" ht="56.25" customHeight="1">
      <c r="A165" s="15" t="s">
        <v>190</v>
      </c>
      <c r="B165" s="72" t="s">
        <v>332</v>
      </c>
      <c r="C165" s="19" t="s">
        <v>256</v>
      </c>
      <c r="D165" s="16" t="s">
        <v>274</v>
      </c>
      <c r="E165" s="16">
        <v>2.1679852250000002</v>
      </c>
      <c r="F165" s="99" t="s">
        <v>274</v>
      </c>
      <c r="G165" s="16">
        <v>1.5100147749999999</v>
      </c>
      <c r="H165" s="57">
        <f t="shared" si="146"/>
        <v>1.3140000000000001</v>
      </c>
      <c r="I165" s="99">
        <f t="shared" si="152"/>
        <v>0</v>
      </c>
      <c r="J165" s="57">
        <v>0</v>
      </c>
      <c r="K165" s="99">
        <v>0</v>
      </c>
      <c r="L165" s="57">
        <v>0</v>
      </c>
      <c r="M165" s="16">
        <v>0</v>
      </c>
      <c r="N165" s="57">
        <v>0</v>
      </c>
      <c r="O165" s="16">
        <v>0</v>
      </c>
      <c r="P165" s="59">
        <v>1.3140000000000001</v>
      </c>
      <c r="Q165" s="16">
        <v>0</v>
      </c>
      <c r="R165" s="124" t="s">
        <v>274</v>
      </c>
      <c r="S165" s="59">
        <f t="shared" si="123"/>
        <v>1.5100147749999999</v>
      </c>
      <c r="T165" s="124">
        <f t="shared" si="149"/>
        <v>0</v>
      </c>
      <c r="U165" s="126" t="str">
        <f t="shared" si="148"/>
        <v>нд</v>
      </c>
      <c r="V165" s="125" t="s">
        <v>274</v>
      </c>
      <c r="W165" s="51"/>
      <c r="X165" s="51"/>
      <c r="Y165" s="52"/>
      <c r="Z165" s="51"/>
    </row>
    <row r="166" spans="1:26" s="20" customFormat="1" ht="62.25" customHeight="1">
      <c r="A166" s="14" t="s">
        <v>236</v>
      </c>
      <c r="B166" s="72" t="s">
        <v>333</v>
      </c>
      <c r="C166" s="67" t="s">
        <v>334</v>
      </c>
      <c r="D166" s="16" t="s">
        <v>274</v>
      </c>
      <c r="E166" s="16">
        <v>0</v>
      </c>
      <c r="F166" s="99" t="s">
        <v>274</v>
      </c>
      <c r="G166" s="16">
        <v>11.158133319999999</v>
      </c>
      <c r="H166" s="124">
        <f>J166+L166+N166+P166</f>
        <v>5.2914666400000003</v>
      </c>
      <c r="I166" s="122">
        <f>SUM(K166,M166,O166,Q166)</f>
        <v>0</v>
      </c>
      <c r="J166" s="124">
        <v>0</v>
      </c>
      <c r="K166" s="122">
        <v>0</v>
      </c>
      <c r="L166" s="57">
        <v>0</v>
      </c>
      <c r="M166" s="16">
        <v>0</v>
      </c>
      <c r="N166" s="57">
        <v>0</v>
      </c>
      <c r="O166" s="16">
        <v>0</v>
      </c>
      <c r="P166" s="59">
        <v>5.2914666400000003</v>
      </c>
      <c r="Q166" s="16">
        <v>0</v>
      </c>
      <c r="R166" s="124" t="s">
        <v>274</v>
      </c>
      <c r="S166" s="59">
        <f t="shared" si="123"/>
        <v>11.158133319999999</v>
      </c>
      <c r="T166" s="124">
        <f t="shared" si="149"/>
        <v>0</v>
      </c>
      <c r="U166" s="126" t="str">
        <f t="shared" si="148"/>
        <v>нд</v>
      </c>
      <c r="V166" s="125" t="s">
        <v>274</v>
      </c>
      <c r="W166" s="51"/>
      <c r="X166" s="51"/>
      <c r="Y166" s="52"/>
      <c r="Z166" s="51"/>
    </row>
    <row r="167" spans="1:26" s="88" customFormat="1" ht="62.25" customHeight="1">
      <c r="A167" s="108" t="s">
        <v>190</v>
      </c>
      <c r="B167" s="109" t="s">
        <v>347</v>
      </c>
      <c r="C167" s="107" t="s">
        <v>348</v>
      </c>
      <c r="D167" s="90" t="s">
        <v>274</v>
      </c>
      <c r="E167" s="90">
        <v>0</v>
      </c>
      <c r="F167" s="99" t="s">
        <v>274</v>
      </c>
      <c r="G167" s="99">
        <v>6.1344589999999997E-2</v>
      </c>
      <c r="H167" s="124" t="s">
        <v>274</v>
      </c>
      <c r="I167" s="122">
        <f>SUM(K167,M167,O167,Q167)</f>
        <v>6.1344589999999997E-2</v>
      </c>
      <c r="J167" s="124" t="s">
        <v>274</v>
      </c>
      <c r="K167" s="122">
        <v>6.1344589999999997E-2</v>
      </c>
      <c r="L167" s="89" t="s">
        <v>274</v>
      </c>
      <c r="M167" s="90">
        <v>0</v>
      </c>
      <c r="N167" s="89" t="s">
        <v>274</v>
      </c>
      <c r="O167" s="90">
        <v>0</v>
      </c>
      <c r="P167" s="59" t="s">
        <v>274</v>
      </c>
      <c r="Q167" s="90">
        <v>0</v>
      </c>
      <c r="R167" s="124" t="s">
        <v>274</v>
      </c>
      <c r="S167" s="59">
        <f>G167-I167</f>
        <v>0</v>
      </c>
      <c r="T167" s="124" t="s">
        <v>274</v>
      </c>
      <c r="U167" s="126" t="s">
        <v>274</v>
      </c>
      <c r="V167" s="125" t="s">
        <v>274</v>
      </c>
      <c r="W167" s="92"/>
      <c r="X167" s="92"/>
      <c r="Y167" s="52"/>
      <c r="Z167" s="92"/>
    </row>
    <row r="168" spans="1:26" s="20" customFormat="1" ht="62.25" customHeight="1">
      <c r="A168" s="15" t="s">
        <v>190</v>
      </c>
      <c r="B168" s="72" t="s">
        <v>335</v>
      </c>
      <c r="C168" s="19" t="s">
        <v>336</v>
      </c>
      <c r="D168" s="16" t="s">
        <v>274</v>
      </c>
      <c r="E168" s="16">
        <v>0</v>
      </c>
      <c r="F168" s="99" t="s">
        <v>274</v>
      </c>
      <c r="G168" s="16">
        <v>17.83229652</v>
      </c>
      <c r="H168" s="57">
        <f t="shared" si="146"/>
        <v>4.45807412</v>
      </c>
      <c r="I168" s="99">
        <f t="shared" si="151"/>
        <v>0</v>
      </c>
      <c r="J168" s="57">
        <v>0</v>
      </c>
      <c r="K168" s="99">
        <v>0</v>
      </c>
      <c r="L168" s="57">
        <v>0</v>
      </c>
      <c r="M168" s="16">
        <v>0</v>
      </c>
      <c r="N168" s="57">
        <v>0</v>
      </c>
      <c r="O168" s="16">
        <v>0</v>
      </c>
      <c r="P168" s="59">
        <v>4.45807412</v>
      </c>
      <c r="Q168" s="16">
        <v>0</v>
      </c>
      <c r="R168" s="124" t="s">
        <v>274</v>
      </c>
      <c r="S168" s="59">
        <f t="shared" si="123"/>
        <v>17.83229652</v>
      </c>
      <c r="T168" s="124">
        <f>I168-J168</f>
        <v>0</v>
      </c>
      <c r="U168" s="126" t="str">
        <f>IF(J168,T168/(J168),"нд")</f>
        <v>нд</v>
      </c>
      <c r="V168" s="125" t="s">
        <v>274</v>
      </c>
      <c r="W168" s="51"/>
      <c r="X168" s="51"/>
      <c r="Y168" s="52"/>
      <c r="Z168" s="51"/>
    </row>
    <row r="169" spans="1:26" s="35" customFormat="1" ht="63" customHeight="1">
      <c r="A169" s="37" t="s">
        <v>192</v>
      </c>
      <c r="B169" s="17" t="s">
        <v>193</v>
      </c>
      <c r="C169" s="38" t="s">
        <v>13</v>
      </c>
      <c r="D169" s="31" t="s">
        <v>274</v>
      </c>
      <c r="E169" s="31">
        <f>SUM(E170,E176,E183,E190,E191)</f>
        <v>0</v>
      </c>
      <c r="F169" s="103" t="s">
        <v>274</v>
      </c>
      <c r="G169" s="31">
        <f t="shared" ref="G169" si="153">SUM(G170,G176,G183,G190,G191)</f>
        <v>0</v>
      </c>
      <c r="H169" s="28">
        <v>0</v>
      </c>
      <c r="I169" s="103">
        <f t="shared" ref="I169:K169" si="154">SUM(I170,I176,I183,I190,I191)</f>
        <v>0</v>
      </c>
      <c r="J169" s="28">
        <v>0</v>
      </c>
      <c r="K169" s="103">
        <f t="shared" si="154"/>
        <v>0</v>
      </c>
      <c r="L169" s="28">
        <v>0</v>
      </c>
      <c r="M169" s="31">
        <f t="shared" ref="M169:O169" si="155">SUM(M170,M176,M183,M190,M191)</f>
        <v>0</v>
      </c>
      <c r="N169" s="28">
        <v>0</v>
      </c>
      <c r="O169" s="31">
        <f t="shared" si="155"/>
        <v>0</v>
      </c>
      <c r="P169" s="22">
        <v>0</v>
      </c>
      <c r="Q169" s="31">
        <f t="shared" ref="Q169" si="156">SUM(Q170,Q176,Q183,Q190,Q191)</f>
        <v>0</v>
      </c>
      <c r="R169" s="97" t="s">
        <v>274</v>
      </c>
      <c r="S169" s="22">
        <f t="shared" si="123"/>
        <v>0</v>
      </c>
      <c r="T169" s="28">
        <f>I169-J169</f>
        <v>0</v>
      </c>
      <c r="U169" s="78" t="str">
        <f t="shared" si="148"/>
        <v>нд</v>
      </c>
      <c r="V169" s="39" t="s">
        <v>274</v>
      </c>
      <c r="W169" s="55"/>
      <c r="X169" s="55"/>
      <c r="Y169" s="56"/>
      <c r="Z169" s="55"/>
    </row>
    <row r="170" spans="1:26" s="35" customFormat="1" ht="15.75" customHeight="1">
      <c r="A170" s="37" t="s">
        <v>194</v>
      </c>
      <c r="B170" s="17" t="s">
        <v>195</v>
      </c>
      <c r="C170" s="38" t="s">
        <v>13</v>
      </c>
      <c r="D170" s="31" t="s">
        <v>274</v>
      </c>
      <c r="E170" s="31">
        <f>SUM(E171,E174,E175)</f>
        <v>0</v>
      </c>
      <c r="F170" s="103" t="s">
        <v>274</v>
      </c>
      <c r="G170" s="31">
        <f t="shared" ref="G170" si="157">SUM(G171,G174,G175)</f>
        <v>0</v>
      </c>
      <c r="H170" s="28">
        <v>0</v>
      </c>
      <c r="I170" s="103">
        <f t="shared" ref="I170:K170" si="158">SUM(I171,I174,I175)</f>
        <v>0</v>
      </c>
      <c r="J170" s="28">
        <v>0</v>
      </c>
      <c r="K170" s="103">
        <f t="shared" si="158"/>
        <v>0</v>
      </c>
      <c r="L170" s="28">
        <v>0</v>
      </c>
      <c r="M170" s="31">
        <f t="shared" ref="M170:O170" si="159">SUM(M171,M174,M175)</f>
        <v>0</v>
      </c>
      <c r="N170" s="28">
        <v>0</v>
      </c>
      <c r="O170" s="31">
        <f t="shared" si="159"/>
        <v>0</v>
      </c>
      <c r="P170" s="22">
        <v>0</v>
      </c>
      <c r="Q170" s="31">
        <f t="shared" ref="Q170" si="160">SUM(Q171,Q174,Q175)</f>
        <v>0</v>
      </c>
      <c r="R170" s="97" t="s">
        <v>274</v>
      </c>
      <c r="S170" s="22">
        <f t="shared" si="123"/>
        <v>0</v>
      </c>
      <c r="T170" s="28">
        <f>I170-J170</f>
        <v>0</v>
      </c>
      <c r="U170" s="78" t="str">
        <f t="shared" si="148"/>
        <v>нд</v>
      </c>
      <c r="V170" s="39" t="s">
        <v>274</v>
      </c>
      <c r="W170" s="55"/>
      <c r="X170" s="55"/>
      <c r="Y170" s="56"/>
      <c r="Z170" s="55"/>
    </row>
    <row r="171" spans="1:26" s="35" customFormat="1" ht="31.5" customHeight="1">
      <c r="A171" s="37" t="s">
        <v>196</v>
      </c>
      <c r="B171" s="17" t="s">
        <v>197</v>
      </c>
      <c r="C171" s="38" t="s">
        <v>13</v>
      </c>
      <c r="D171" s="31" t="s">
        <v>274</v>
      </c>
      <c r="E171" s="31">
        <f>SUM(E172:E173)</f>
        <v>0</v>
      </c>
      <c r="F171" s="103" t="s">
        <v>274</v>
      </c>
      <c r="G171" s="31">
        <f t="shared" ref="G171" si="161">SUM(G172:G173)</f>
        <v>0</v>
      </c>
      <c r="H171" s="28">
        <v>0</v>
      </c>
      <c r="I171" s="103">
        <f t="shared" ref="I171:K171" si="162">SUM(I172:I173)</f>
        <v>0</v>
      </c>
      <c r="J171" s="28">
        <v>0</v>
      </c>
      <c r="K171" s="103">
        <f t="shared" si="162"/>
        <v>0</v>
      </c>
      <c r="L171" s="28">
        <v>0</v>
      </c>
      <c r="M171" s="31">
        <f t="shared" ref="M171:O171" si="163">SUM(M172:M173)</f>
        <v>0</v>
      </c>
      <c r="N171" s="28">
        <v>0</v>
      </c>
      <c r="O171" s="31">
        <f t="shared" si="163"/>
        <v>0</v>
      </c>
      <c r="P171" s="22">
        <v>0</v>
      </c>
      <c r="Q171" s="31">
        <f t="shared" ref="Q171" si="164">SUM(Q172:Q173)</f>
        <v>0</v>
      </c>
      <c r="R171" s="97" t="s">
        <v>274</v>
      </c>
      <c r="S171" s="22">
        <f t="shared" si="123"/>
        <v>0</v>
      </c>
      <c r="T171" s="28">
        <f t="shared" ref="T171:T192" si="165">I171-J171</f>
        <v>0</v>
      </c>
      <c r="U171" s="78" t="str">
        <f t="shared" si="148"/>
        <v>нд</v>
      </c>
      <c r="V171" s="39" t="s">
        <v>274</v>
      </c>
      <c r="W171" s="55"/>
      <c r="X171" s="55"/>
      <c r="Y171" s="56"/>
      <c r="Z171" s="55"/>
    </row>
    <row r="172" spans="1:26" s="35" customFormat="1" ht="47.25" customHeight="1">
      <c r="A172" s="37" t="s">
        <v>198</v>
      </c>
      <c r="B172" s="17" t="s">
        <v>199</v>
      </c>
      <c r="C172" s="38" t="s">
        <v>13</v>
      </c>
      <c r="D172" s="31" t="s">
        <v>274</v>
      </c>
      <c r="E172" s="31">
        <v>0</v>
      </c>
      <c r="F172" s="103" t="s">
        <v>274</v>
      </c>
      <c r="G172" s="31">
        <v>0</v>
      </c>
      <c r="H172" s="28">
        <v>0</v>
      </c>
      <c r="I172" s="103">
        <v>0</v>
      </c>
      <c r="J172" s="28">
        <v>0</v>
      </c>
      <c r="K172" s="103">
        <v>0</v>
      </c>
      <c r="L172" s="28">
        <v>0</v>
      </c>
      <c r="M172" s="31">
        <v>0</v>
      </c>
      <c r="N172" s="28">
        <v>0</v>
      </c>
      <c r="O172" s="31">
        <v>0</v>
      </c>
      <c r="P172" s="22">
        <v>0</v>
      </c>
      <c r="Q172" s="31">
        <v>0</v>
      </c>
      <c r="R172" s="97" t="s">
        <v>274</v>
      </c>
      <c r="S172" s="22">
        <f t="shared" si="123"/>
        <v>0</v>
      </c>
      <c r="T172" s="28">
        <f t="shared" si="165"/>
        <v>0</v>
      </c>
      <c r="U172" s="78" t="str">
        <f t="shared" si="148"/>
        <v>нд</v>
      </c>
      <c r="V172" s="39" t="s">
        <v>274</v>
      </c>
      <c r="W172" s="55"/>
      <c r="X172" s="55"/>
      <c r="Y172" s="56"/>
      <c r="Z172" s="55"/>
    </row>
    <row r="173" spans="1:26" s="35" customFormat="1" ht="31.5" customHeight="1">
      <c r="A173" s="37" t="s">
        <v>200</v>
      </c>
      <c r="B173" s="17" t="s">
        <v>109</v>
      </c>
      <c r="C173" s="38" t="s">
        <v>13</v>
      </c>
      <c r="D173" s="31" t="s">
        <v>274</v>
      </c>
      <c r="E173" s="31">
        <v>0</v>
      </c>
      <c r="F173" s="103" t="s">
        <v>274</v>
      </c>
      <c r="G173" s="31">
        <v>0</v>
      </c>
      <c r="H173" s="28">
        <v>0</v>
      </c>
      <c r="I173" s="103">
        <v>0</v>
      </c>
      <c r="J173" s="28">
        <v>0</v>
      </c>
      <c r="K173" s="103">
        <v>0</v>
      </c>
      <c r="L173" s="28">
        <v>0</v>
      </c>
      <c r="M173" s="31">
        <v>0</v>
      </c>
      <c r="N173" s="28">
        <v>0</v>
      </c>
      <c r="O173" s="31">
        <v>0</v>
      </c>
      <c r="P173" s="22">
        <v>0</v>
      </c>
      <c r="Q173" s="31">
        <v>0</v>
      </c>
      <c r="R173" s="97" t="s">
        <v>274</v>
      </c>
      <c r="S173" s="22">
        <f t="shared" si="123"/>
        <v>0</v>
      </c>
      <c r="T173" s="28">
        <f t="shared" si="165"/>
        <v>0</v>
      </c>
      <c r="U173" s="78" t="str">
        <f t="shared" si="148"/>
        <v>нд</v>
      </c>
      <c r="V173" s="39" t="s">
        <v>274</v>
      </c>
      <c r="W173" s="55"/>
      <c r="X173" s="55"/>
      <c r="Y173" s="56"/>
      <c r="Z173" s="55"/>
    </row>
    <row r="174" spans="1:26" s="35" customFormat="1" ht="85.5" customHeight="1">
      <c r="A174" s="37" t="s">
        <v>201</v>
      </c>
      <c r="B174" s="17" t="s">
        <v>202</v>
      </c>
      <c r="C174" s="38" t="s">
        <v>13</v>
      </c>
      <c r="D174" s="31" t="s">
        <v>274</v>
      </c>
      <c r="E174" s="31">
        <v>0</v>
      </c>
      <c r="F174" s="103" t="s">
        <v>274</v>
      </c>
      <c r="G174" s="31">
        <v>0</v>
      </c>
      <c r="H174" s="28">
        <v>0</v>
      </c>
      <c r="I174" s="103">
        <v>0</v>
      </c>
      <c r="J174" s="28">
        <v>0</v>
      </c>
      <c r="K174" s="103">
        <v>0</v>
      </c>
      <c r="L174" s="28">
        <v>0</v>
      </c>
      <c r="M174" s="31">
        <v>0</v>
      </c>
      <c r="N174" s="28">
        <v>0</v>
      </c>
      <c r="O174" s="31">
        <v>0</v>
      </c>
      <c r="P174" s="22">
        <v>0</v>
      </c>
      <c r="Q174" s="31">
        <v>0</v>
      </c>
      <c r="R174" s="97" t="s">
        <v>274</v>
      </c>
      <c r="S174" s="22">
        <f t="shared" si="123"/>
        <v>0</v>
      </c>
      <c r="T174" s="28">
        <f t="shared" si="165"/>
        <v>0</v>
      </c>
      <c r="U174" s="78" t="str">
        <f t="shared" si="148"/>
        <v>нд</v>
      </c>
      <c r="V174" s="39" t="s">
        <v>274</v>
      </c>
      <c r="W174" s="55"/>
      <c r="X174" s="55"/>
      <c r="Y174" s="56"/>
      <c r="Z174" s="55"/>
    </row>
    <row r="175" spans="1:26" s="35" customFormat="1" ht="61.5" customHeight="1">
      <c r="A175" s="37" t="s">
        <v>203</v>
      </c>
      <c r="B175" s="17" t="s">
        <v>204</v>
      </c>
      <c r="C175" s="38" t="s">
        <v>13</v>
      </c>
      <c r="D175" s="31" t="s">
        <v>274</v>
      </c>
      <c r="E175" s="31">
        <v>0</v>
      </c>
      <c r="F175" s="103" t="s">
        <v>274</v>
      </c>
      <c r="G175" s="31">
        <v>0</v>
      </c>
      <c r="H175" s="28">
        <v>0</v>
      </c>
      <c r="I175" s="103">
        <v>0</v>
      </c>
      <c r="J175" s="28">
        <v>0</v>
      </c>
      <c r="K175" s="103">
        <v>0</v>
      </c>
      <c r="L175" s="28">
        <v>0</v>
      </c>
      <c r="M175" s="31">
        <v>0</v>
      </c>
      <c r="N175" s="28">
        <v>0</v>
      </c>
      <c r="O175" s="31">
        <v>0</v>
      </c>
      <c r="P175" s="22">
        <v>0</v>
      </c>
      <c r="Q175" s="31">
        <v>0</v>
      </c>
      <c r="R175" s="97" t="s">
        <v>274</v>
      </c>
      <c r="S175" s="22">
        <f t="shared" ref="S175:S192" si="166">G175-I175</f>
        <v>0</v>
      </c>
      <c r="T175" s="28">
        <f t="shared" si="165"/>
        <v>0</v>
      </c>
      <c r="U175" s="78" t="str">
        <f t="shared" si="148"/>
        <v>нд</v>
      </c>
      <c r="V175" s="39" t="s">
        <v>274</v>
      </c>
      <c r="W175" s="55"/>
      <c r="X175" s="55"/>
      <c r="Y175" s="56"/>
      <c r="Z175" s="55"/>
    </row>
    <row r="176" spans="1:26" s="35" customFormat="1" ht="31.5" customHeight="1">
      <c r="A176" s="37" t="s">
        <v>205</v>
      </c>
      <c r="B176" s="17" t="s">
        <v>206</v>
      </c>
      <c r="C176" s="38" t="s">
        <v>13</v>
      </c>
      <c r="D176" s="31" t="s">
        <v>274</v>
      </c>
      <c r="E176" s="31">
        <f t="shared" ref="E176" si="167">SUM(E177,E180,E181,E182)</f>
        <v>0</v>
      </c>
      <c r="F176" s="103" t="s">
        <v>274</v>
      </c>
      <c r="G176" s="31">
        <f t="shared" ref="G176:I176" si="168">SUM(G177,G180,G181,G182)</f>
        <v>0</v>
      </c>
      <c r="H176" s="28">
        <v>0</v>
      </c>
      <c r="I176" s="103">
        <f t="shared" si="168"/>
        <v>0</v>
      </c>
      <c r="J176" s="28">
        <v>0</v>
      </c>
      <c r="K176" s="103">
        <f t="shared" ref="K176:Q176" si="169">SUM(K177,K180,K181,K182)</f>
        <v>0</v>
      </c>
      <c r="L176" s="28">
        <v>0</v>
      </c>
      <c r="M176" s="31">
        <f t="shared" si="169"/>
        <v>0</v>
      </c>
      <c r="N176" s="28">
        <v>0</v>
      </c>
      <c r="O176" s="31">
        <f t="shared" si="169"/>
        <v>0</v>
      </c>
      <c r="P176" s="22">
        <v>0</v>
      </c>
      <c r="Q176" s="31">
        <f t="shared" si="169"/>
        <v>0</v>
      </c>
      <c r="R176" s="97" t="s">
        <v>274</v>
      </c>
      <c r="S176" s="22">
        <f t="shared" si="166"/>
        <v>0</v>
      </c>
      <c r="T176" s="28">
        <f t="shared" si="165"/>
        <v>0</v>
      </c>
      <c r="U176" s="78" t="str">
        <f t="shared" si="148"/>
        <v>нд</v>
      </c>
      <c r="V176" s="39" t="s">
        <v>274</v>
      </c>
      <c r="W176" s="55"/>
      <c r="X176" s="55"/>
      <c r="Y176" s="56"/>
      <c r="Z176" s="55"/>
    </row>
    <row r="177" spans="1:26" s="35" customFormat="1" ht="31.5" customHeight="1">
      <c r="A177" s="37" t="s">
        <v>207</v>
      </c>
      <c r="B177" s="17" t="s">
        <v>208</v>
      </c>
      <c r="C177" s="38" t="s">
        <v>13</v>
      </c>
      <c r="D177" s="31" t="s">
        <v>274</v>
      </c>
      <c r="E177" s="31">
        <f t="shared" ref="E177" si="170">SUM(E178:E179)</f>
        <v>0</v>
      </c>
      <c r="F177" s="103" t="s">
        <v>274</v>
      </c>
      <c r="G177" s="31">
        <f t="shared" ref="G177:I177" si="171">SUM(G178:G179)</f>
        <v>0</v>
      </c>
      <c r="H177" s="28">
        <v>0</v>
      </c>
      <c r="I177" s="103">
        <f t="shared" si="171"/>
        <v>0</v>
      </c>
      <c r="J177" s="28">
        <v>0</v>
      </c>
      <c r="K177" s="103">
        <f t="shared" ref="K177:Q177" si="172">SUM(K178:K179)</f>
        <v>0</v>
      </c>
      <c r="L177" s="28">
        <v>0</v>
      </c>
      <c r="M177" s="31">
        <f t="shared" si="172"/>
        <v>0</v>
      </c>
      <c r="N177" s="28">
        <v>0</v>
      </c>
      <c r="O177" s="31">
        <f t="shared" si="172"/>
        <v>0</v>
      </c>
      <c r="P177" s="22">
        <v>0</v>
      </c>
      <c r="Q177" s="31">
        <f t="shared" si="172"/>
        <v>0</v>
      </c>
      <c r="R177" s="97" t="s">
        <v>274</v>
      </c>
      <c r="S177" s="22">
        <f t="shared" si="166"/>
        <v>0</v>
      </c>
      <c r="T177" s="28">
        <f t="shared" si="165"/>
        <v>0</v>
      </c>
      <c r="U177" s="78" t="str">
        <f t="shared" si="148"/>
        <v>нд</v>
      </c>
      <c r="V177" s="39" t="s">
        <v>274</v>
      </c>
      <c r="W177" s="55"/>
      <c r="X177" s="55"/>
      <c r="Y177" s="56"/>
      <c r="Z177" s="55"/>
    </row>
    <row r="178" spans="1:26" s="35" customFormat="1" ht="63" customHeight="1">
      <c r="A178" s="37" t="s">
        <v>209</v>
      </c>
      <c r="B178" s="17" t="s">
        <v>210</v>
      </c>
      <c r="C178" s="38" t="s">
        <v>13</v>
      </c>
      <c r="D178" s="31" t="s">
        <v>274</v>
      </c>
      <c r="E178" s="31">
        <v>0</v>
      </c>
      <c r="F178" s="103" t="s">
        <v>274</v>
      </c>
      <c r="G178" s="31">
        <v>0</v>
      </c>
      <c r="H178" s="28">
        <v>0</v>
      </c>
      <c r="I178" s="103">
        <v>0</v>
      </c>
      <c r="J178" s="28">
        <v>0</v>
      </c>
      <c r="K178" s="103">
        <v>0</v>
      </c>
      <c r="L178" s="28">
        <v>0</v>
      </c>
      <c r="M178" s="31">
        <v>0</v>
      </c>
      <c r="N178" s="28">
        <v>0</v>
      </c>
      <c r="O178" s="31">
        <v>0</v>
      </c>
      <c r="P178" s="22">
        <v>0</v>
      </c>
      <c r="Q178" s="31">
        <v>0</v>
      </c>
      <c r="R178" s="97" t="s">
        <v>274</v>
      </c>
      <c r="S178" s="22">
        <f t="shared" si="166"/>
        <v>0</v>
      </c>
      <c r="T178" s="28">
        <f t="shared" si="165"/>
        <v>0</v>
      </c>
      <c r="U178" s="78" t="str">
        <f t="shared" si="148"/>
        <v>нд</v>
      </c>
      <c r="V178" s="39" t="s">
        <v>274</v>
      </c>
      <c r="W178" s="55"/>
      <c r="X178" s="55"/>
      <c r="Y178" s="56"/>
      <c r="Z178" s="55"/>
    </row>
    <row r="179" spans="1:26" s="35" customFormat="1" ht="47.25" customHeight="1">
      <c r="A179" s="37" t="s">
        <v>211</v>
      </c>
      <c r="B179" s="17" t="s">
        <v>111</v>
      </c>
      <c r="C179" s="38" t="s">
        <v>13</v>
      </c>
      <c r="D179" s="31" t="s">
        <v>274</v>
      </c>
      <c r="E179" s="31">
        <v>0</v>
      </c>
      <c r="F179" s="103" t="s">
        <v>274</v>
      </c>
      <c r="G179" s="31">
        <v>0</v>
      </c>
      <c r="H179" s="28">
        <v>0</v>
      </c>
      <c r="I179" s="103">
        <v>0</v>
      </c>
      <c r="J179" s="28">
        <v>0</v>
      </c>
      <c r="K179" s="103">
        <v>0</v>
      </c>
      <c r="L179" s="28">
        <v>0</v>
      </c>
      <c r="M179" s="31">
        <v>0</v>
      </c>
      <c r="N179" s="28">
        <v>0</v>
      </c>
      <c r="O179" s="31">
        <v>0</v>
      </c>
      <c r="P179" s="22">
        <v>0</v>
      </c>
      <c r="Q179" s="31">
        <v>0</v>
      </c>
      <c r="R179" s="97" t="s">
        <v>274</v>
      </c>
      <c r="S179" s="22">
        <f t="shared" si="166"/>
        <v>0</v>
      </c>
      <c r="T179" s="28">
        <f t="shared" si="165"/>
        <v>0</v>
      </c>
      <c r="U179" s="78" t="str">
        <f t="shared" si="148"/>
        <v>нд</v>
      </c>
      <c r="V179" s="39" t="s">
        <v>274</v>
      </c>
      <c r="W179" s="55"/>
      <c r="X179" s="55"/>
      <c r="Y179" s="56"/>
      <c r="Z179" s="55"/>
    </row>
    <row r="180" spans="1:26" s="35" customFormat="1" ht="47.25" customHeight="1">
      <c r="A180" s="37" t="s">
        <v>212</v>
      </c>
      <c r="B180" s="17" t="s">
        <v>213</v>
      </c>
      <c r="C180" s="38" t="s">
        <v>13</v>
      </c>
      <c r="D180" s="31" t="s">
        <v>274</v>
      </c>
      <c r="E180" s="31">
        <v>0</v>
      </c>
      <c r="F180" s="103" t="s">
        <v>274</v>
      </c>
      <c r="G180" s="31">
        <v>0</v>
      </c>
      <c r="H180" s="28">
        <v>0</v>
      </c>
      <c r="I180" s="103">
        <v>0</v>
      </c>
      <c r="J180" s="28">
        <v>0</v>
      </c>
      <c r="K180" s="103">
        <v>0</v>
      </c>
      <c r="L180" s="28">
        <v>0</v>
      </c>
      <c r="M180" s="31">
        <v>0</v>
      </c>
      <c r="N180" s="28">
        <v>0</v>
      </c>
      <c r="O180" s="31">
        <v>0</v>
      </c>
      <c r="P180" s="22">
        <v>0</v>
      </c>
      <c r="Q180" s="31">
        <v>0</v>
      </c>
      <c r="R180" s="97" t="s">
        <v>274</v>
      </c>
      <c r="S180" s="22">
        <f t="shared" si="166"/>
        <v>0</v>
      </c>
      <c r="T180" s="28">
        <f t="shared" si="165"/>
        <v>0</v>
      </c>
      <c r="U180" s="78" t="str">
        <f t="shared" si="148"/>
        <v>нд</v>
      </c>
      <c r="V180" s="39" t="s">
        <v>274</v>
      </c>
      <c r="W180" s="55"/>
      <c r="X180" s="55"/>
      <c r="Y180" s="56"/>
      <c r="Z180" s="55"/>
    </row>
    <row r="181" spans="1:26" s="35" customFormat="1" ht="47.25" customHeight="1">
      <c r="A181" s="37" t="s">
        <v>214</v>
      </c>
      <c r="B181" s="17" t="s">
        <v>215</v>
      </c>
      <c r="C181" s="38" t="s">
        <v>13</v>
      </c>
      <c r="D181" s="31" t="s">
        <v>274</v>
      </c>
      <c r="E181" s="31">
        <v>0</v>
      </c>
      <c r="F181" s="103" t="s">
        <v>274</v>
      </c>
      <c r="G181" s="31">
        <v>0</v>
      </c>
      <c r="H181" s="28">
        <v>0</v>
      </c>
      <c r="I181" s="103">
        <v>0</v>
      </c>
      <c r="J181" s="28">
        <v>0</v>
      </c>
      <c r="K181" s="103">
        <v>0</v>
      </c>
      <c r="L181" s="28">
        <v>0</v>
      </c>
      <c r="M181" s="31">
        <v>0</v>
      </c>
      <c r="N181" s="28">
        <v>0</v>
      </c>
      <c r="O181" s="31">
        <v>0</v>
      </c>
      <c r="P181" s="22">
        <v>0</v>
      </c>
      <c r="Q181" s="31">
        <v>0</v>
      </c>
      <c r="R181" s="97" t="s">
        <v>274</v>
      </c>
      <c r="S181" s="22">
        <f t="shared" si="166"/>
        <v>0</v>
      </c>
      <c r="T181" s="28">
        <f t="shared" si="165"/>
        <v>0</v>
      </c>
      <c r="U181" s="78" t="str">
        <f t="shared" si="148"/>
        <v>нд</v>
      </c>
      <c r="V181" s="39" t="s">
        <v>274</v>
      </c>
      <c r="W181" s="55"/>
      <c r="X181" s="55"/>
      <c r="Y181" s="56"/>
      <c r="Z181" s="55"/>
    </row>
    <row r="182" spans="1:26" s="35" customFormat="1" ht="31.5" customHeight="1">
      <c r="A182" s="37" t="s">
        <v>216</v>
      </c>
      <c r="B182" s="17" t="s">
        <v>217</v>
      </c>
      <c r="C182" s="38" t="s">
        <v>13</v>
      </c>
      <c r="D182" s="31" t="s">
        <v>274</v>
      </c>
      <c r="E182" s="31">
        <v>0</v>
      </c>
      <c r="F182" s="103" t="s">
        <v>274</v>
      </c>
      <c r="G182" s="31">
        <v>0</v>
      </c>
      <c r="H182" s="28">
        <v>0</v>
      </c>
      <c r="I182" s="103">
        <v>0</v>
      </c>
      <c r="J182" s="28">
        <v>0</v>
      </c>
      <c r="K182" s="103">
        <v>0</v>
      </c>
      <c r="L182" s="28">
        <v>0</v>
      </c>
      <c r="M182" s="31">
        <v>0</v>
      </c>
      <c r="N182" s="28">
        <v>0</v>
      </c>
      <c r="O182" s="31">
        <v>0</v>
      </c>
      <c r="P182" s="22">
        <v>0</v>
      </c>
      <c r="Q182" s="31">
        <v>0</v>
      </c>
      <c r="R182" s="97" t="s">
        <v>274</v>
      </c>
      <c r="S182" s="22">
        <f t="shared" si="166"/>
        <v>0</v>
      </c>
      <c r="T182" s="28">
        <f t="shared" si="165"/>
        <v>0</v>
      </c>
      <c r="U182" s="78" t="str">
        <f t="shared" si="148"/>
        <v>нд</v>
      </c>
      <c r="V182" s="39" t="s">
        <v>274</v>
      </c>
      <c r="W182" s="55"/>
      <c r="X182" s="55"/>
      <c r="Y182" s="56"/>
      <c r="Z182" s="55"/>
    </row>
    <row r="183" spans="1:26" s="35" customFormat="1" ht="46.5" customHeight="1">
      <c r="A183" s="37" t="s">
        <v>218</v>
      </c>
      <c r="B183" s="17" t="s">
        <v>219</v>
      </c>
      <c r="C183" s="38" t="s">
        <v>13</v>
      </c>
      <c r="D183" s="31" t="s">
        <v>274</v>
      </c>
      <c r="E183" s="31">
        <f t="shared" ref="E183" si="173">SUM(E184,E185,E186,E187)</f>
        <v>0</v>
      </c>
      <c r="F183" s="103" t="s">
        <v>274</v>
      </c>
      <c r="G183" s="31">
        <f t="shared" ref="G183:I183" si="174">SUM(G184,G185,G186,G187)</f>
        <v>0</v>
      </c>
      <c r="H183" s="28">
        <v>0</v>
      </c>
      <c r="I183" s="103">
        <f t="shared" si="174"/>
        <v>0</v>
      </c>
      <c r="J183" s="28">
        <v>0</v>
      </c>
      <c r="K183" s="103">
        <f t="shared" ref="K183:Q183" si="175">SUM(K184,K185,K186,K187)</f>
        <v>0</v>
      </c>
      <c r="L183" s="28">
        <v>0</v>
      </c>
      <c r="M183" s="31">
        <f t="shared" si="175"/>
        <v>0</v>
      </c>
      <c r="N183" s="28">
        <v>0</v>
      </c>
      <c r="O183" s="31">
        <f t="shared" si="175"/>
        <v>0</v>
      </c>
      <c r="P183" s="22">
        <v>0</v>
      </c>
      <c r="Q183" s="31">
        <f t="shared" si="175"/>
        <v>0</v>
      </c>
      <c r="R183" s="97" t="s">
        <v>274</v>
      </c>
      <c r="S183" s="22">
        <f t="shared" si="166"/>
        <v>0</v>
      </c>
      <c r="T183" s="28">
        <f t="shared" si="165"/>
        <v>0</v>
      </c>
      <c r="U183" s="78" t="str">
        <f t="shared" si="148"/>
        <v>нд</v>
      </c>
      <c r="V183" s="39" t="s">
        <v>274</v>
      </c>
      <c r="W183" s="55"/>
      <c r="X183" s="55"/>
      <c r="Y183" s="56"/>
      <c r="Z183" s="55"/>
    </row>
    <row r="184" spans="1:26" s="35" customFormat="1" ht="46.5" customHeight="1">
      <c r="A184" s="37" t="s">
        <v>220</v>
      </c>
      <c r="B184" s="17" t="s">
        <v>221</v>
      </c>
      <c r="C184" s="38" t="s">
        <v>13</v>
      </c>
      <c r="D184" s="31" t="s">
        <v>274</v>
      </c>
      <c r="E184" s="31">
        <v>0</v>
      </c>
      <c r="F184" s="103" t="s">
        <v>274</v>
      </c>
      <c r="G184" s="31">
        <v>0</v>
      </c>
      <c r="H184" s="28">
        <v>0</v>
      </c>
      <c r="I184" s="103">
        <v>0</v>
      </c>
      <c r="J184" s="28">
        <v>0</v>
      </c>
      <c r="K184" s="103">
        <v>0</v>
      </c>
      <c r="L184" s="28">
        <v>0</v>
      </c>
      <c r="M184" s="31">
        <v>0</v>
      </c>
      <c r="N184" s="28">
        <v>0</v>
      </c>
      <c r="O184" s="31">
        <v>0</v>
      </c>
      <c r="P184" s="22">
        <v>0</v>
      </c>
      <c r="Q184" s="31">
        <v>0</v>
      </c>
      <c r="R184" s="97" t="s">
        <v>274</v>
      </c>
      <c r="S184" s="22">
        <f t="shared" si="166"/>
        <v>0</v>
      </c>
      <c r="T184" s="28">
        <f t="shared" si="165"/>
        <v>0</v>
      </c>
      <c r="U184" s="78" t="str">
        <f t="shared" si="148"/>
        <v>нд</v>
      </c>
      <c r="V184" s="39" t="s">
        <v>274</v>
      </c>
      <c r="W184" s="55"/>
      <c r="X184" s="55"/>
      <c r="Y184" s="56"/>
      <c r="Z184" s="55"/>
    </row>
    <row r="185" spans="1:26" s="35" customFormat="1" ht="46.5" customHeight="1">
      <c r="A185" s="37" t="s">
        <v>222</v>
      </c>
      <c r="B185" s="17" t="s">
        <v>223</v>
      </c>
      <c r="C185" s="38" t="s">
        <v>13</v>
      </c>
      <c r="D185" s="31" t="s">
        <v>274</v>
      </c>
      <c r="E185" s="31">
        <v>0</v>
      </c>
      <c r="F185" s="103" t="s">
        <v>274</v>
      </c>
      <c r="G185" s="31">
        <v>0</v>
      </c>
      <c r="H185" s="28">
        <v>0</v>
      </c>
      <c r="I185" s="103">
        <v>0</v>
      </c>
      <c r="J185" s="28">
        <v>0</v>
      </c>
      <c r="K185" s="103">
        <v>0</v>
      </c>
      <c r="L185" s="28">
        <v>0</v>
      </c>
      <c r="M185" s="31">
        <v>0</v>
      </c>
      <c r="N185" s="28">
        <v>0</v>
      </c>
      <c r="O185" s="31">
        <v>0</v>
      </c>
      <c r="P185" s="22">
        <v>0</v>
      </c>
      <c r="Q185" s="31">
        <v>0</v>
      </c>
      <c r="R185" s="97" t="s">
        <v>274</v>
      </c>
      <c r="S185" s="22">
        <f t="shared" si="166"/>
        <v>0</v>
      </c>
      <c r="T185" s="28">
        <f t="shared" si="165"/>
        <v>0</v>
      </c>
      <c r="U185" s="78" t="str">
        <f t="shared" si="148"/>
        <v>нд</v>
      </c>
      <c r="V185" s="39" t="s">
        <v>274</v>
      </c>
      <c r="W185" s="55"/>
      <c r="X185" s="55"/>
      <c r="Y185" s="56"/>
      <c r="Z185" s="55"/>
    </row>
    <row r="186" spans="1:26" s="35" customFormat="1" ht="47.25" customHeight="1">
      <c r="A186" s="37" t="s">
        <v>224</v>
      </c>
      <c r="B186" s="17" t="s">
        <v>225</v>
      </c>
      <c r="C186" s="38" t="s">
        <v>13</v>
      </c>
      <c r="D186" s="31" t="s">
        <v>274</v>
      </c>
      <c r="E186" s="31">
        <v>0</v>
      </c>
      <c r="F186" s="103" t="s">
        <v>274</v>
      </c>
      <c r="G186" s="31">
        <v>0</v>
      </c>
      <c r="H186" s="28">
        <v>0</v>
      </c>
      <c r="I186" s="103">
        <v>0</v>
      </c>
      <c r="J186" s="28">
        <v>0</v>
      </c>
      <c r="K186" s="103">
        <v>0</v>
      </c>
      <c r="L186" s="28">
        <v>0</v>
      </c>
      <c r="M186" s="31">
        <v>0</v>
      </c>
      <c r="N186" s="28">
        <v>0</v>
      </c>
      <c r="O186" s="31">
        <v>0</v>
      </c>
      <c r="P186" s="22">
        <v>0</v>
      </c>
      <c r="Q186" s="31">
        <v>0</v>
      </c>
      <c r="R186" s="97" t="s">
        <v>274</v>
      </c>
      <c r="S186" s="22">
        <f t="shared" si="166"/>
        <v>0</v>
      </c>
      <c r="T186" s="28">
        <f t="shared" si="165"/>
        <v>0</v>
      </c>
      <c r="U186" s="78" t="str">
        <f t="shared" si="148"/>
        <v>нд</v>
      </c>
      <c r="V186" s="39" t="s">
        <v>274</v>
      </c>
      <c r="W186" s="55"/>
      <c r="X186" s="55"/>
      <c r="Y186" s="56"/>
      <c r="Z186" s="55"/>
    </row>
    <row r="187" spans="1:26" s="35" customFormat="1" ht="46.5" customHeight="1">
      <c r="A187" s="37" t="s">
        <v>226</v>
      </c>
      <c r="B187" s="17" t="s">
        <v>227</v>
      </c>
      <c r="C187" s="38" t="s">
        <v>13</v>
      </c>
      <c r="D187" s="31" t="s">
        <v>274</v>
      </c>
      <c r="E187" s="31">
        <f t="shared" ref="E187" si="176">SUM(E188:E189)</f>
        <v>0</v>
      </c>
      <c r="F187" s="103" t="s">
        <v>274</v>
      </c>
      <c r="G187" s="31">
        <f t="shared" ref="G187:I187" si="177">SUM(G188:G189)</f>
        <v>0</v>
      </c>
      <c r="H187" s="28">
        <v>0</v>
      </c>
      <c r="I187" s="103">
        <f t="shared" si="177"/>
        <v>0</v>
      </c>
      <c r="J187" s="28">
        <v>0</v>
      </c>
      <c r="K187" s="103">
        <f t="shared" ref="K187:Q187" si="178">SUM(K188:K189)</f>
        <v>0</v>
      </c>
      <c r="L187" s="28">
        <v>0</v>
      </c>
      <c r="M187" s="31">
        <f t="shared" si="178"/>
        <v>0</v>
      </c>
      <c r="N187" s="28">
        <v>0</v>
      </c>
      <c r="O187" s="31">
        <f t="shared" si="178"/>
        <v>0</v>
      </c>
      <c r="P187" s="22">
        <v>0</v>
      </c>
      <c r="Q187" s="31">
        <f t="shared" si="178"/>
        <v>0</v>
      </c>
      <c r="R187" s="97" t="s">
        <v>274</v>
      </c>
      <c r="S187" s="22">
        <f t="shared" si="166"/>
        <v>0</v>
      </c>
      <c r="T187" s="28">
        <f t="shared" si="165"/>
        <v>0</v>
      </c>
      <c r="U187" s="78" t="str">
        <f t="shared" si="148"/>
        <v>нд</v>
      </c>
      <c r="V187" s="39" t="s">
        <v>274</v>
      </c>
      <c r="W187" s="55"/>
      <c r="X187" s="55"/>
      <c r="Y187" s="56"/>
      <c r="Z187" s="55"/>
    </row>
    <row r="188" spans="1:26" s="35" customFormat="1" ht="46.5" customHeight="1">
      <c r="A188" s="37" t="s">
        <v>228</v>
      </c>
      <c r="B188" s="17" t="s">
        <v>229</v>
      </c>
      <c r="C188" s="38" t="s">
        <v>13</v>
      </c>
      <c r="D188" s="31" t="s">
        <v>274</v>
      </c>
      <c r="E188" s="31">
        <v>0</v>
      </c>
      <c r="F188" s="103" t="s">
        <v>274</v>
      </c>
      <c r="G188" s="31">
        <v>0</v>
      </c>
      <c r="H188" s="28">
        <v>0</v>
      </c>
      <c r="I188" s="103">
        <v>0</v>
      </c>
      <c r="J188" s="28">
        <v>0</v>
      </c>
      <c r="K188" s="103">
        <v>0</v>
      </c>
      <c r="L188" s="28">
        <v>0</v>
      </c>
      <c r="M188" s="31">
        <v>0</v>
      </c>
      <c r="N188" s="28">
        <v>0</v>
      </c>
      <c r="O188" s="31">
        <v>0</v>
      </c>
      <c r="P188" s="22">
        <v>0</v>
      </c>
      <c r="Q188" s="31">
        <v>0</v>
      </c>
      <c r="R188" s="97" t="s">
        <v>274</v>
      </c>
      <c r="S188" s="22">
        <f t="shared" si="166"/>
        <v>0</v>
      </c>
      <c r="T188" s="28">
        <f t="shared" si="165"/>
        <v>0</v>
      </c>
      <c r="U188" s="78" t="str">
        <f t="shared" si="148"/>
        <v>нд</v>
      </c>
      <c r="V188" s="39" t="s">
        <v>274</v>
      </c>
      <c r="W188" s="55"/>
      <c r="X188" s="55"/>
      <c r="Y188" s="56"/>
      <c r="Z188" s="55"/>
    </row>
    <row r="189" spans="1:26" s="35" customFormat="1" ht="31.5" customHeight="1">
      <c r="A189" s="37" t="s">
        <v>230</v>
      </c>
      <c r="B189" s="17" t="s">
        <v>231</v>
      </c>
      <c r="C189" s="38" t="s">
        <v>13</v>
      </c>
      <c r="D189" s="31" t="s">
        <v>274</v>
      </c>
      <c r="E189" s="31">
        <v>0</v>
      </c>
      <c r="F189" s="103" t="s">
        <v>274</v>
      </c>
      <c r="G189" s="31">
        <v>0</v>
      </c>
      <c r="H189" s="28">
        <v>0</v>
      </c>
      <c r="I189" s="103">
        <v>0</v>
      </c>
      <c r="J189" s="28">
        <v>0</v>
      </c>
      <c r="K189" s="103">
        <v>0</v>
      </c>
      <c r="L189" s="28">
        <v>0</v>
      </c>
      <c r="M189" s="31">
        <v>0</v>
      </c>
      <c r="N189" s="28">
        <v>0</v>
      </c>
      <c r="O189" s="31">
        <v>0</v>
      </c>
      <c r="P189" s="22">
        <v>0</v>
      </c>
      <c r="Q189" s="31">
        <v>0</v>
      </c>
      <c r="R189" s="97" t="s">
        <v>274</v>
      </c>
      <c r="S189" s="22">
        <f t="shared" si="166"/>
        <v>0</v>
      </c>
      <c r="T189" s="28">
        <f t="shared" si="165"/>
        <v>0</v>
      </c>
      <c r="U189" s="78" t="str">
        <f t="shared" si="148"/>
        <v>нд</v>
      </c>
      <c r="V189" s="39" t="s">
        <v>274</v>
      </c>
      <c r="W189" s="55"/>
      <c r="X189" s="55"/>
      <c r="Y189" s="56"/>
      <c r="Z189" s="55"/>
    </row>
    <row r="190" spans="1:26" s="35" customFormat="1" ht="47.25" customHeight="1">
      <c r="A190" s="37" t="s">
        <v>232</v>
      </c>
      <c r="B190" s="17" t="s">
        <v>28</v>
      </c>
      <c r="C190" s="38" t="s">
        <v>13</v>
      </c>
      <c r="D190" s="31" t="s">
        <v>274</v>
      </c>
      <c r="E190" s="31">
        <v>0</v>
      </c>
      <c r="F190" s="103" t="s">
        <v>274</v>
      </c>
      <c r="G190" s="31">
        <v>0</v>
      </c>
      <c r="H190" s="28">
        <v>0</v>
      </c>
      <c r="I190" s="103">
        <v>0</v>
      </c>
      <c r="J190" s="28">
        <v>0</v>
      </c>
      <c r="K190" s="103">
        <v>0</v>
      </c>
      <c r="L190" s="28">
        <v>0</v>
      </c>
      <c r="M190" s="31">
        <v>0</v>
      </c>
      <c r="N190" s="28">
        <v>0</v>
      </c>
      <c r="O190" s="31">
        <v>0</v>
      </c>
      <c r="P190" s="22">
        <v>0</v>
      </c>
      <c r="Q190" s="31">
        <v>0</v>
      </c>
      <c r="R190" s="97" t="s">
        <v>274</v>
      </c>
      <c r="S190" s="22">
        <f t="shared" si="166"/>
        <v>0</v>
      </c>
      <c r="T190" s="28">
        <f t="shared" si="165"/>
        <v>0</v>
      </c>
      <c r="U190" s="78" t="str">
        <f t="shared" si="148"/>
        <v>нд</v>
      </c>
      <c r="V190" s="39" t="s">
        <v>274</v>
      </c>
      <c r="W190" s="55"/>
      <c r="X190" s="55"/>
      <c r="Y190" s="56"/>
      <c r="Z190" s="55"/>
    </row>
    <row r="191" spans="1:26" s="35" customFormat="1" ht="31.5" customHeight="1">
      <c r="A191" s="37" t="s">
        <v>233</v>
      </c>
      <c r="B191" s="17" t="s">
        <v>121</v>
      </c>
      <c r="C191" s="38" t="s">
        <v>13</v>
      </c>
      <c r="D191" s="31" t="s">
        <v>274</v>
      </c>
      <c r="E191" s="31">
        <v>0</v>
      </c>
      <c r="F191" s="103" t="s">
        <v>274</v>
      </c>
      <c r="G191" s="31">
        <v>0</v>
      </c>
      <c r="H191" s="28">
        <v>0</v>
      </c>
      <c r="I191" s="103">
        <v>0</v>
      </c>
      <c r="J191" s="28">
        <v>0</v>
      </c>
      <c r="K191" s="103">
        <v>0</v>
      </c>
      <c r="L191" s="28">
        <v>0</v>
      </c>
      <c r="M191" s="31">
        <v>0</v>
      </c>
      <c r="N191" s="28">
        <v>0</v>
      </c>
      <c r="O191" s="31">
        <v>0</v>
      </c>
      <c r="P191" s="22">
        <v>0</v>
      </c>
      <c r="Q191" s="31">
        <v>0</v>
      </c>
      <c r="R191" s="97" t="s">
        <v>274</v>
      </c>
      <c r="S191" s="22">
        <f t="shared" si="166"/>
        <v>0</v>
      </c>
      <c r="T191" s="28">
        <f t="shared" si="165"/>
        <v>0</v>
      </c>
      <c r="U191" s="78" t="str">
        <f t="shared" si="148"/>
        <v>нд</v>
      </c>
      <c r="V191" s="39" t="s">
        <v>274</v>
      </c>
      <c r="W191" s="55"/>
      <c r="X191" s="55"/>
      <c r="Y191" s="56"/>
      <c r="Z191" s="55"/>
    </row>
    <row r="192" spans="1:26" s="35" customFormat="1" ht="31.5" customHeight="1">
      <c r="A192" s="37" t="s">
        <v>234</v>
      </c>
      <c r="B192" s="17" t="s">
        <v>235</v>
      </c>
      <c r="C192" s="38" t="s">
        <v>13</v>
      </c>
      <c r="D192" s="31" t="s">
        <v>274</v>
      </c>
      <c r="E192" s="31">
        <v>0</v>
      </c>
      <c r="F192" s="103" t="s">
        <v>274</v>
      </c>
      <c r="G192" s="31">
        <v>0</v>
      </c>
      <c r="H192" s="28">
        <v>0</v>
      </c>
      <c r="I192" s="103">
        <v>0</v>
      </c>
      <c r="J192" s="28">
        <v>0</v>
      </c>
      <c r="K192" s="103">
        <v>0</v>
      </c>
      <c r="L192" s="28">
        <v>0</v>
      </c>
      <c r="M192" s="31">
        <v>0</v>
      </c>
      <c r="N192" s="28">
        <v>0</v>
      </c>
      <c r="O192" s="31">
        <v>0</v>
      </c>
      <c r="P192" s="22">
        <v>0</v>
      </c>
      <c r="Q192" s="31">
        <v>0</v>
      </c>
      <c r="R192" s="97" t="s">
        <v>274</v>
      </c>
      <c r="S192" s="22">
        <f t="shared" si="166"/>
        <v>0</v>
      </c>
      <c r="T192" s="28">
        <f t="shared" si="165"/>
        <v>0</v>
      </c>
      <c r="U192" s="78" t="str">
        <f t="shared" si="148"/>
        <v>нд</v>
      </c>
      <c r="V192" s="39" t="s">
        <v>274</v>
      </c>
      <c r="W192" s="55"/>
      <c r="X192" s="55"/>
      <c r="Y192" s="56"/>
      <c r="Z192" s="55"/>
    </row>
    <row r="193" spans="1:26" s="105" customFormat="1" ht="31.5" customHeight="1">
      <c r="A193" s="111"/>
      <c r="B193" s="112"/>
      <c r="C193" s="113"/>
      <c r="D193" s="114"/>
      <c r="E193" s="114"/>
      <c r="F193" s="114"/>
      <c r="G193" s="114"/>
      <c r="H193" s="115"/>
      <c r="I193" s="114"/>
      <c r="J193" s="115"/>
      <c r="K193" s="114"/>
      <c r="L193" s="115"/>
      <c r="M193" s="114"/>
      <c r="N193" s="115"/>
      <c r="O193" s="114"/>
      <c r="P193" s="116"/>
      <c r="Q193" s="114"/>
      <c r="R193" s="115"/>
      <c r="S193" s="116"/>
      <c r="T193" s="115"/>
      <c r="U193" s="117"/>
      <c r="V193" s="117"/>
      <c r="W193" s="55"/>
      <c r="X193" s="55"/>
      <c r="Y193" s="56"/>
      <c r="Z193" s="55"/>
    </row>
    <row r="194" spans="1:26" s="20" customFormat="1">
      <c r="F194" s="95"/>
      <c r="I194" s="95"/>
      <c r="K194" s="95"/>
      <c r="R194" s="95"/>
      <c r="Y194" s="52"/>
    </row>
    <row r="200" spans="1:26">
      <c r="J200" s="50"/>
    </row>
  </sheetData>
  <mergeCells count="31">
    <mergeCell ref="V15:V18"/>
    <mergeCell ref="D15:D18"/>
    <mergeCell ref="E15:E18"/>
    <mergeCell ref="H15:Q15"/>
    <mergeCell ref="L16:M17"/>
    <mergeCell ref="N16:O17"/>
    <mergeCell ref="P16:Q17"/>
    <mergeCell ref="H16:I17"/>
    <mergeCell ref="J16:K17"/>
    <mergeCell ref="F16:F18"/>
    <mergeCell ref="G16:G18"/>
    <mergeCell ref="F15:G15"/>
    <mergeCell ref="R15:S15"/>
    <mergeCell ref="R16:R18"/>
    <mergeCell ref="S16:S18"/>
    <mergeCell ref="T15:U16"/>
    <mergeCell ref="T1:U1"/>
    <mergeCell ref="T2:U2"/>
    <mergeCell ref="T3:U3"/>
    <mergeCell ref="A15:A18"/>
    <mergeCell ref="B15:B18"/>
    <mergeCell ref="C15:C18"/>
    <mergeCell ref="T17:T18"/>
    <mergeCell ref="U17:U18"/>
    <mergeCell ref="A7:U7"/>
    <mergeCell ref="A5:U5"/>
    <mergeCell ref="A4:U4"/>
    <mergeCell ref="A8:U8"/>
    <mergeCell ref="A10:U10"/>
    <mergeCell ref="A12:U12"/>
    <mergeCell ref="A13:U13"/>
  </mergeCells>
  <conditionalFormatting sqref="C171:C172 C176 C102 C107:C108 C114 C80:C81 C72 C86 A83:C83 C139 C127 C143:C144">
    <cfRule type="cellIs" dxfId="49" priority="103" operator="equal">
      <formula>""</formula>
    </cfRule>
  </conditionalFormatting>
  <conditionalFormatting sqref="A82:C82">
    <cfRule type="cellIs" dxfId="48" priority="102" operator="equal">
      <formula>""</formula>
    </cfRule>
  </conditionalFormatting>
  <conditionalFormatting sqref="A112:C113">
    <cfRule type="cellIs" dxfId="47" priority="101" operator="equal">
      <formula>""</formula>
    </cfRule>
  </conditionalFormatting>
  <conditionalFormatting sqref="B127">
    <cfRule type="cellIs" dxfId="46" priority="90" operator="equal">
      <formula>""</formula>
    </cfRule>
  </conditionalFormatting>
  <conditionalFormatting sqref="A75:B75">
    <cfRule type="cellIs" dxfId="45" priority="100" stopIfTrue="1" operator="equal">
      <formula>""</formula>
    </cfRule>
  </conditionalFormatting>
  <conditionalFormatting sqref="A75:B75">
    <cfRule type="cellIs" dxfId="44" priority="99" stopIfTrue="1" operator="equal">
      <formula>""""""</formula>
    </cfRule>
  </conditionalFormatting>
  <conditionalFormatting sqref="A87:B88">
    <cfRule type="cellIs" dxfId="43" priority="98" stopIfTrue="1" operator="equal">
      <formula>""</formula>
    </cfRule>
  </conditionalFormatting>
  <conditionalFormatting sqref="A87:B88">
    <cfRule type="cellIs" dxfId="42" priority="97" stopIfTrue="1" operator="equal">
      <formula>""""""</formula>
    </cfRule>
  </conditionalFormatting>
  <conditionalFormatting sqref="A127">
    <cfRule type="cellIs" dxfId="41" priority="92" stopIfTrue="1" operator="equal">
      <formula>""</formula>
    </cfRule>
  </conditionalFormatting>
  <conditionalFormatting sqref="A127">
    <cfRule type="cellIs" dxfId="40" priority="91" stopIfTrue="1" operator="equal">
      <formula>""""""</formula>
    </cfRule>
  </conditionalFormatting>
  <conditionalFormatting sqref="A145">
    <cfRule type="cellIs" dxfId="39" priority="89" stopIfTrue="1" operator="equal">
      <formula>""</formula>
    </cfRule>
  </conditionalFormatting>
  <conditionalFormatting sqref="A145">
    <cfRule type="cellIs" dxfId="38" priority="88" stopIfTrue="1" operator="equal">
      <formula>""""""</formula>
    </cfRule>
  </conditionalFormatting>
  <conditionalFormatting sqref="C47:C48">
    <cfRule type="cellIs" dxfId="37" priority="85" operator="equal">
      <formula>""</formula>
    </cfRule>
  </conditionalFormatting>
  <conditionalFormatting sqref="A140:C142">
    <cfRule type="cellIs" dxfId="36" priority="83" operator="equal">
      <formula>""</formula>
    </cfRule>
  </conditionalFormatting>
  <conditionalFormatting sqref="B140:C142">
    <cfRule type="cellIs" dxfId="35" priority="81" operator="equal">
      <formula>""</formula>
    </cfRule>
    <cfRule type="cellIs" dxfId="34" priority="82" operator="equal">
      <formula>""</formula>
    </cfRule>
  </conditionalFormatting>
  <conditionalFormatting sqref="A92:B94">
    <cfRule type="cellIs" dxfId="33" priority="75" operator="equal">
      <formula>""</formula>
    </cfRule>
  </conditionalFormatting>
  <conditionalFormatting sqref="A146:A152">
    <cfRule type="cellIs" dxfId="32" priority="72" stopIfTrue="1" operator="equal">
      <formula>""</formula>
    </cfRule>
  </conditionalFormatting>
  <conditionalFormatting sqref="A146:A152">
    <cfRule type="cellIs" dxfId="31" priority="71" stopIfTrue="1" operator="equal">
      <formula>""""""</formula>
    </cfRule>
  </conditionalFormatting>
  <conditionalFormatting sqref="B147:B152">
    <cfRule type="cellIs" dxfId="30" priority="70" operator="equal">
      <formula>""</formula>
    </cfRule>
  </conditionalFormatting>
  <conditionalFormatting sqref="A160">
    <cfRule type="cellIs" dxfId="29" priority="69" stopIfTrue="1" operator="equal">
      <formula>""</formula>
    </cfRule>
  </conditionalFormatting>
  <conditionalFormatting sqref="A160">
    <cfRule type="cellIs" dxfId="28" priority="68" stopIfTrue="1" operator="equal">
      <formula>""""""</formula>
    </cfRule>
  </conditionalFormatting>
  <conditionalFormatting sqref="A162">
    <cfRule type="cellIs" dxfId="27" priority="66" stopIfTrue="1" operator="equal">
      <formula>""</formula>
    </cfRule>
  </conditionalFormatting>
  <conditionalFormatting sqref="A162">
    <cfRule type="cellIs" dxfId="26" priority="65" stopIfTrue="1" operator="equal">
      <formula>""""""</formula>
    </cfRule>
  </conditionalFormatting>
  <conditionalFormatting sqref="A166:A167">
    <cfRule type="cellIs" dxfId="25" priority="60" stopIfTrue="1" operator="equal">
      <formula>""</formula>
    </cfRule>
  </conditionalFormatting>
  <conditionalFormatting sqref="A166:A167">
    <cfRule type="cellIs" dxfId="24" priority="59" stopIfTrue="1" operator="equal">
      <formula>""""""</formula>
    </cfRule>
  </conditionalFormatting>
  <conditionalFormatting sqref="A89:B89 A90">
    <cfRule type="cellIs" dxfId="23" priority="53" stopIfTrue="1" operator="equal">
      <formula>""</formula>
    </cfRule>
  </conditionalFormatting>
  <conditionalFormatting sqref="A89:B89 A90">
    <cfRule type="cellIs" dxfId="22" priority="52" stopIfTrue="1" operator="equal">
      <formula>""""""</formula>
    </cfRule>
  </conditionalFormatting>
  <conditionalFormatting sqref="A123:C123">
    <cfRule type="cellIs" dxfId="21" priority="50" operator="equal">
      <formula>""</formula>
    </cfRule>
  </conditionalFormatting>
  <conditionalFormatting sqref="B123:C123">
    <cfRule type="cellIs" dxfId="20" priority="48" operator="equal">
      <formula>""</formula>
    </cfRule>
    <cfRule type="cellIs" dxfId="19" priority="49" operator="equal">
      <formula>""</formula>
    </cfRule>
  </conditionalFormatting>
  <conditionalFormatting sqref="A121:C121">
    <cfRule type="cellIs" dxfId="18" priority="47" operator="equal">
      <formula>""</formula>
    </cfRule>
  </conditionalFormatting>
  <conditionalFormatting sqref="A153:A156">
    <cfRule type="cellIs" dxfId="17" priority="46" stopIfTrue="1" operator="equal">
      <formula>""</formula>
    </cfRule>
  </conditionalFormatting>
  <conditionalFormatting sqref="A153:A156">
    <cfRule type="cellIs" dxfId="16" priority="45" stopIfTrue="1" operator="equal">
      <formula>""""""</formula>
    </cfRule>
  </conditionalFormatting>
  <conditionalFormatting sqref="C153:C156">
    <cfRule type="cellIs" dxfId="15" priority="44" operator="equal">
      <formula>""</formula>
    </cfRule>
  </conditionalFormatting>
  <conditionalFormatting sqref="A158 C158">
    <cfRule type="cellIs" dxfId="14" priority="41" operator="equal">
      <formula>""</formula>
    </cfRule>
  </conditionalFormatting>
  <conditionalFormatting sqref="C163 A163">
    <cfRule type="cellIs" dxfId="13" priority="40" operator="equal">
      <formula>""</formula>
    </cfRule>
  </conditionalFormatting>
  <conditionalFormatting sqref="A163 C163">
    <cfRule type="cellIs" dxfId="12" priority="39" operator="equal">
      <formula>""</formula>
    </cfRule>
  </conditionalFormatting>
  <conditionalFormatting sqref="A165 C165">
    <cfRule type="cellIs" dxfId="11" priority="38" operator="equal">
      <formula>""</formula>
    </cfRule>
  </conditionalFormatting>
  <conditionalFormatting sqref="A168 C168">
    <cfRule type="cellIs" dxfId="10" priority="37" operator="equal">
      <formula>""</formula>
    </cfRule>
  </conditionalFormatting>
  <conditionalFormatting sqref="B90">
    <cfRule type="cellIs" dxfId="9" priority="18" stopIfTrue="1" operator="equal">
      <formula>""</formula>
    </cfRule>
  </conditionalFormatting>
  <conditionalFormatting sqref="B90">
    <cfRule type="cellIs" dxfId="8" priority="17" stopIfTrue="1" operator="equal">
      <formula>""""""</formula>
    </cfRule>
  </conditionalFormatting>
  <conditionalFormatting sqref="C164 A164">
    <cfRule type="cellIs" dxfId="7" priority="16" operator="equal">
      <formula>""</formula>
    </cfRule>
  </conditionalFormatting>
  <conditionalFormatting sqref="C164 A164">
    <cfRule type="cellIs" dxfId="6" priority="15" operator="equal">
      <formula>""</formula>
    </cfRule>
  </conditionalFormatting>
  <conditionalFormatting sqref="A91:B91">
    <cfRule type="cellIs" dxfId="5" priority="14" stopIfTrue="1" operator="equal">
      <formula>""</formula>
    </cfRule>
  </conditionalFormatting>
  <conditionalFormatting sqref="A91:B91">
    <cfRule type="cellIs" dxfId="4" priority="13" stopIfTrue="1" operator="equal">
      <formula>""""""</formula>
    </cfRule>
  </conditionalFormatting>
  <conditionalFormatting sqref="A122:C122">
    <cfRule type="cellIs" dxfId="3" priority="8" operator="equal">
      <formula>""</formula>
    </cfRule>
  </conditionalFormatting>
  <conditionalFormatting sqref="B154">
    <cfRule type="cellIs" dxfId="2" priority="2" operator="equal">
      <formula>""</formula>
    </cfRule>
  </conditionalFormatting>
  <conditionalFormatting sqref="B155:B168">
    <cfRule type="cellIs" dxfId="1" priority="1" operator="equal">
      <formula>""</formula>
    </cfRule>
  </conditionalFormatting>
  <conditionalFormatting sqref="B153">
    <cfRule type="cellIs" dxfId="0" priority="3" operator="equal">
      <formula>""</formula>
    </cfRule>
  </conditionalFormatting>
  <printOptions horizontalCentered="1"/>
  <pageMargins left="0.39370078740157483" right="0.39370078740157483" top="1.1811023622047245" bottom="0.39370078740157483" header="0" footer="0"/>
  <pageSetup paperSize="8" scale="40" fitToHeight="0" orientation="landscape" r:id="rId1"/>
  <headerFooter differentFirst="1" alignWithMargins="0">
    <oddHeader>&amp;C&amp;P</oddHeader>
  </headerFooter>
  <rowBreaks count="4" manualBreakCount="4">
    <brk id="102" max="21" man="1"/>
    <brk id="124" max="21" man="1"/>
    <brk id="142" max="21" man="1"/>
    <brk id="191" max="21" man="1"/>
  </rowBreaks>
  <ignoredErrors>
    <ignoredError sqref="I149 F70" formula="1"/>
    <ignoredError sqref="P144 G119 G139 J139:Q139 K81:Q81 G81 E119 E81 E187:Q187 E129:Q129" formulaRange="1"/>
    <ignoredError sqref="A128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12 Квартал освоение</vt:lpstr>
      <vt:lpstr>'12 Квартал освоение'!Заголовки_для_печати</vt:lpstr>
      <vt:lpstr>'12 Квартал освоение'!Область_печати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Кондратьева Зоя Алексеевна</cp:lastModifiedBy>
  <cp:lastPrinted>2021-04-08T03:29:46Z</cp:lastPrinted>
  <dcterms:created xsi:type="dcterms:W3CDTF">2009-07-27T10:10:26Z</dcterms:created>
  <dcterms:modified xsi:type="dcterms:W3CDTF">2021-04-28T05:01:48Z</dcterms:modified>
</cp:coreProperties>
</file>